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9675" windowHeight="8445" activeTab="5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 за месяц" sheetId="5" r:id="rId5"/>
    <sheet name="форма 5 за квартал" sheetId="6" r:id="rId6"/>
    <sheet name="форма 6" sheetId="7" r:id="rId7"/>
  </sheets>
  <definedNames>
    <definedName name="_xlnm.Print_Titles" localSheetId="1">'форма 2'!$A:$B,'форма 2'!$10:$10</definedName>
    <definedName name="_xlnm.Print_Titles" localSheetId="2">'форма 3'!$A:$B</definedName>
    <definedName name="_xlnm.Print_Titles" localSheetId="3">'форма 4'!$A:$B</definedName>
    <definedName name="_xlnm.Print_Titles" localSheetId="5">'форма 5 за квартал'!$A:$C</definedName>
    <definedName name="_xlnm.Print_Titles" localSheetId="4">'форма 5 за месяц'!$A:$C</definedName>
    <definedName name="_xlnm.Print_Titles" localSheetId="6">'форма 6'!$A:$C</definedName>
  </definedNames>
  <calcPr fullCalcOnLoad="1"/>
</workbook>
</file>

<file path=xl/sharedStrings.xml><?xml version="1.0" encoding="utf-8"?>
<sst xmlns="http://schemas.openxmlformats.org/spreadsheetml/2006/main" count="739" uniqueCount="257">
  <si>
    <t>№ п/п</t>
  </si>
  <si>
    <t>Наименование мероприятия</t>
  </si>
  <si>
    <t>Ед. изм.</t>
  </si>
  <si>
    <t>тыс.руб.</t>
  </si>
  <si>
    <t>1.1л</t>
  </si>
  <si>
    <t>1.2л</t>
  </si>
  <si>
    <t>Учебно-производственное оборудование</t>
  </si>
  <si>
    <t>1.3л</t>
  </si>
  <si>
    <t>Спортивное оборудование</t>
  </si>
  <si>
    <t>1.4л</t>
  </si>
  <si>
    <t>Оборудование для организации медицинского обслуживания обучающихся</t>
  </si>
  <si>
    <t>1.5л</t>
  </si>
  <si>
    <t>Оборудование для школьных столовых</t>
  </si>
  <si>
    <t>1.6л</t>
  </si>
  <si>
    <t>Компьютерное оборудование</t>
  </si>
  <si>
    <t>Пополнение фондов школьных библиотек общеобразовательных учреждений</t>
  </si>
  <si>
    <t>6.1л</t>
  </si>
  <si>
    <t>6.2л</t>
  </si>
  <si>
    <t>Обновление программного обеспечения и приобретение электронных образовательных ресурсов</t>
  </si>
  <si>
    <t>Осуществление мер, направленных на энергосбережение в системе общего образования</t>
  </si>
  <si>
    <t>выделено</t>
  </si>
  <si>
    <t>израсходовано</t>
  </si>
  <si>
    <t>остаток</t>
  </si>
  <si>
    <t>муниципальн. бюджет</t>
  </si>
  <si>
    <t>Показатель</t>
  </si>
  <si>
    <t>Приобретение оборудования (единиц)</t>
  </si>
  <si>
    <t>Приобретение транспортных средств для перевозки обучающихся (единиц)</t>
  </si>
  <si>
    <t>Модернизация общеобразовательных учреждений путем организации в них дистанционного обучения для обучающихся</t>
  </si>
  <si>
    <t>Увеличение пропускной способности и оплата интернет-трафика (единиц)</t>
  </si>
  <si>
    <t>Приложение № 2</t>
  </si>
  <si>
    <t>к приказу департамента образования</t>
  </si>
  <si>
    <t>администрации Владимирской области</t>
  </si>
  <si>
    <t>ФОРМА № 2</t>
  </si>
  <si>
    <t xml:space="preserve">Реализация в образовательных учреждениях Комплекса мер </t>
  </si>
  <si>
    <t>(муниципального образования/ ОУ)</t>
  </si>
  <si>
    <t>Приложение № 1</t>
  </si>
  <si>
    <t>ФОРМА № 3</t>
  </si>
  <si>
    <t>чел.</t>
  </si>
  <si>
    <t>Численность учителей первых классов, ведущих учебные часы по основным предметам (русский язык, математика, литературное чтение, окружающий мир)</t>
  </si>
  <si>
    <t>Численность учителей 2-4 классов, ведущих учебные часы по основным предметам (русский язык, математика, литературное чтение, окружающий мир)</t>
  </si>
  <si>
    <t>Входящая скорость сети Интернет не ниже 256 Кб/с (тест скорости)</t>
  </si>
  <si>
    <t>Да/Нет</t>
  </si>
  <si>
    <t>Исходящая скорость сети Интернет не ниже 256 Кб/с (тест скорости)</t>
  </si>
  <si>
    <t>Учреждение реализует учебные курсы с использованием  дистанционных технологий в соответствии с утвержденным учебным планом</t>
  </si>
  <si>
    <t>В учреждении разработана "Основная образовательная программа ОУ", соответствующая требованиям ФГОС</t>
  </si>
  <si>
    <t>Образовательное учреждение имеет читальный зал</t>
  </si>
  <si>
    <t>Образовательное учреждение имеет медиатеку</t>
  </si>
  <si>
    <t>В образовательном учреждении обеспечена возможность работы на стационарных компьютерах библиотеки или использования переносных компьютеров</t>
  </si>
  <si>
    <t>В начальной школе организованы постоянно действующие площадки для свободного самовыражения учащихся ("да" ставится, если присутствует хотя бы один из списка: театр, регулярная газета/журнал, обновляемый сайт, радио, телеканал)</t>
  </si>
  <si>
    <t>В учреждении обеспечен свободный доступ педагогов и детей к ресурсам сети Интернет на скорости не ниже 256 Кб/с</t>
  </si>
  <si>
    <t>Образовательное учреждение использует собственный сайт или другие Интернет-ресурсы для публикации и размещения детских образовательных продуктов</t>
  </si>
  <si>
    <t>В "Положении об оплате труда" включен пункт о распределении стимулирующей части ФОТ учителей в зависимости от результативности учащихся (предметной и метапредметной)</t>
  </si>
  <si>
    <t>В базовую часть оплаты труда учителей учреждения введены механизмы оплаты урочной и внеурочной деятельности</t>
  </si>
  <si>
    <t>Ед. изм.       Да – 1 / Нет – 0</t>
  </si>
  <si>
    <t>Приложение № 4</t>
  </si>
  <si>
    <t>ФОРМА № 4</t>
  </si>
  <si>
    <t>ФОТ учителей по тарификации</t>
  </si>
  <si>
    <t>ФОТ учителей (стимулирующие выплаты)</t>
  </si>
  <si>
    <t>ФОТ учителей (компенсационные выплаты)</t>
  </si>
  <si>
    <t>Приложение № 5</t>
  </si>
  <si>
    <t>ФОРМА № 5</t>
  </si>
  <si>
    <t xml:space="preserve">Динамика снижения потребления по всем видам </t>
  </si>
  <si>
    <t xml:space="preserve"> (муниципального образования/ ОУ)</t>
  </si>
  <si>
    <t>Здание, в котором размещено ОУ, относится к ветхим или аварийным объектам или объектам, подлежащим сносу или капитальному ремонту до 1 января 2013 года</t>
  </si>
  <si>
    <t>Учреждение потребляет тепловую энергию</t>
  </si>
  <si>
    <t>Максимальный объем тепловой энергии, потребляемый учреждением, составляет менее чем 0,2ГКал (гигакалории) в час</t>
  </si>
  <si>
    <t>Учреждение оплачивает потребляемую тепловую энергию по приборам учета</t>
  </si>
  <si>
    <t>Учреждение потребляет электрическую энергию</t>
  </si>
  <si>
    <t>Мощность потребления электрической энергии составляет менее 5 кВт</t>
  </si>
  <si>
    <t>Учреждение оплачивает потребляемую электрическую энергию  по приборам учета</t>
  </si>
  <si>
    <t>Учреждение потребляет природный газ</t>
  </si>
  <si>
    <t>Учреждение оплачивает потребляемый природный газ по приборам учета</t>
  </si>
  <si>
    <t>Учреждение обеспечено горячим водоснабжением</t>
  </si>
  <si>
    <t>Учреждение обеспечено холодным водоснабжением</t>
  </si>
  <si>
    <t>Учреждение оплачивает потребление воды по приборам учета</t>
  </si>
  <si>
    <t>Дата прохождения последнего обязательного энергетического  обследования ОУ</t>
  </si>
  <si>
    <t>мм.гггг</t>
  </si>
  <si>
    <t>Зарегистрирован энергетический паспорт учреждения, оформленный в соответствии с приказом Минэнерго №182 от 19 апреля 2010 года, на котором стоит печать саморегулируемой организации в области энергоаудита</t>
  </si>
  <si>
    <t>Объем потребления ОУ по всем видам потребляемых энергоресурсов превышает 10 миллионов рублей</t>
  </si>
  <si>
    <t>Учреждение разработало программу энергосбережения и повышения эффективности использования энергетических ресурсов</t>
  </si>
  <si>
    <t>Учреждение заключило энергосервисный контракт</t>
  </si>
  <si>
    <t>В учреждении определены и назначены лица, ответственные за энергосбережение</t>
  </si>
  <si>
    <t>В учреждении проводится обучение и разъяснительная работа среди обучающихся по вопросам энергосбережения и энергетической эффективности</t>
  </si>
  <si>
    <t>Обучение и разъяснительная работа среди обучающихся отражены  в мероприятиях плана по воспитательной работе</t>
  </si>
  <si>
    <r>
      <t>Ед. изм.</t>
    </r>
    <r>
      <rPr>
        <b/>
        <sz val="10"/>
        <color indexed="10"/>
        <rFont val="Times New Roman"/>
        <family val="1"/>
      </rPr>
      <t>***     Да – 1 / Нет – 0</t>
    </r>
  </si>
  <si>
    <t>(муниципального образования)</t>
  </si>
  <si>
    <t>№       п/п</t>
  </si>
  <si>
    <t xml:space="preserve">Образовательное учреждение </t>
  </si>
  <si>
    <t>Наименование мероприятий</t>
  </si>
  <si>
    <t>Учебно -  лабораторное    оборудование</t>
  </si>
  <si>
    <t>Итого</t>
  </si>
  <si>
    <t>ИТОГО по муниципалитету</t>
  </si>
  <si>
    <t>от « 22 » сентября 2011 г.  № 999</t>
  </si>
  <si>
    <t>ФОРМА № 6</t>
  </si>
  <si>
    <t>О Т Ч Ё Т</t>
  </si>
  <si>
    <t xml:space="preserve">источником финансового обеспечения которых является субсидия, предоставленная из федерального бюджета </t>
  </si>
  <si>
    <t>общего образования, и о достигнутых значениях показателей результативности предоставления этой субсидии</t>
  </si>
  <si>
    <t>источником финансового обеспечения которых является субсидия, предоставленная из федерального бюджета</t>
  </si>
  <si>
    <t xml:space="preserve">II. Сведения о достигнутых значениях показателей результативности предоставления субсидии, предоставленной </t>
  </si>
  <si>
    <t>Доля учителей, получивших в установленном порядке первую, высшую квалификационную категорию и подтверждение соответствия занимаемой должности, в  общей численности  учителей, процентов</t>
  </si>
  <si>
    <t>Доля общеобразовательных учреждений, осуществляющих дистанционное обучение обучающихся, в общей численности общеобразовательных учреждений, процентов</t>
  </si>
  <si>
    <t>Динамика снижения потребления по всем видам топливно-энергетических ресурсов</t>
  </si>
  <si>
    <t>(расшифровка подписи)</t>
  </si>
  <si>
    <t xml:space="preserve">Главный бухгалтер             </t>
  </si>
  <si>
    <t>от « 22 » сентября 2011 г. № 999</t>
  </si>
  <si>
    <t>(наименование муниципального образования)</t>
  </si>
  <si>
    <t>на модернизацию муниципальной системы общего образования</t>
  </si>
  <si>
    <t xml:space="preserve">Поступило средств федерального бюджета, тыс. рублей  </t>
  </si>
  <si>
    <t>Произведено расходов на модернизацию муниципальной системы общего образования, тыс. рублей</t>
  </si>
  <si>
    <t>в том числе:</t>
  </si>
  <si>
    <t>подпись</t>
  </si>
  <si>
    <t xml:space="preserve">М. П. </t>
  </si>
  <si>
    <t>Руководитель</t>
  </si>
  <si>
    <t>исполнительной власти</t>
  </si>
  <si>
    <t>Итого по МО</t>
  </si>
  <si>
    <t xml:space="preserve">                                                                                                       </t>
  </si>
  <si>
    <t xml:space="preserve">чел. </t>
  </si>
  <si>
    <t>ИТОГО</t>
  </si>
  <si>
    <t xml:space="preserve">уполномоченного органа </t>
  </si>
  <si>
    <t>муниципального образования</t>
  </si>
  <si>
    <t>положительная</t>
  </si>
  <si>
    <t>Объём средств, предусмотренный на модернизацию 
муниципальной системы общего образования, тыс. рублей</t>
  </si>
  <si>
    <t>Остаток неиспользованных средств муниципального бюджета, 
тыс. рублей (графа 4 минус графа 8)</t>
  </si>
  <si>
    <t>Объём средств федерального бюджета</t>
  </si>
  <si>
    <t>Объём средств муниципального бюджета</t>
  </si>
  <si>
    <t>Всего (графа 7 плюс 
графа 8)</t>
  </si>
  <si>
    <t>Доля школьников, обучающихся по ФГОС в общей численности обучающихся в начальной школе</t>
  </si>
  <si>
    <t>Доля школьников, обучающихся по ФГОС в общей численности школьников</t>
  </si>
  <si>
    <t>Приобретение оборудования, в том числе:</t>
  </si>
  <si>
    <t>Спортивный инвентарь</t>
  </si>
  <si>
    <t>1.7л</t>
  </si>
  <si>
    <t>1.8л</t>
  </si>
  <si>
    <t>Оборудование для проведения государственной (итоговой) аттестации обучающихся</t>
  </si>
  <si>
    <t>Приобретение транспортных средств для перевозки обучающихся</t>
  </si>
  <si>
    <t>Развитие школьной инфраструктуры(текущий ремонт с целью обеспечения выполнения требований к санитарно-бытовым условиям и охране здоровья обучающихся, а также с целью подготовки помещений для установки оборудования)</t>
  </si>
  <si>
    <t>Модернизация общеобразовательных учреждений путем организации в них дистанционного обучения обучающихся, в том числе:</t>
  </si>
  <si>
    <t>Увеличение пропускной способности 
и оплата интернет-трафика</t>
  </si>
  <si>
    <t>Капитальный ремонт зданий общеобразовательных учреждений</t>
  </si>
  <si>
    <t>Реконструкции зданий общеобразовательных учреждений</t>
  </si>
  <si>
    <t>федеральный бюджет</t>
  </si>
  <si>
    <t>по модернизации общего образования</t>
  </si>
  <si>
    <t>(отчетный период)</t>
  </si>
  <si>
    <t>Учебно-лабораторное оборудование</t>
  </si>
  <si>
    <t>Развитие школьной инфраструктуры (текущий ремонт с целью обеспечения выполнения требований к санитарно-бытовым условиям и охране здоровья обучающихся, а так же с целью подготовки помещений для установки обрудования), (единиц кабинетов)</t>
  </si>
  <si>
    <t>Обновление программного обеспечения и приобретение электронных образовательных ресурсов (единиц)</t>
  </si>
  <si>
    <t xml:space="preserve">Показатели результативности </t>
  </si>
  <si>
    <t>Численность обучающихся в учреждении</t>
  </si>
  <si>
    <t>Численность обучающихся по ФГОС</t>
  </si>
  <si>
    <t>Численность учителей, получивших в установленном порядке категории:</t>
  </si>
  <si>
    <t>В том числе:</t>
  </si>
  <si>
    <t xml:space="preserve">Численность учителей -предметников </t>
  </si>
  <si>
    <t>ФОТ и средняя заработная плата учителей</t>
  </si>
  <si>
    <t xml:space="preserve">Среднесписочная численность учителей </t>
  </si>
  <si>
    <t>ФОТ учителей учреждения  (без ЕСН)</t>
  </si>
  <si>
    <t>Справочно: (средний размер выплаты за осуществление выполнения функции классного руководителя за счет средств федерального бюджета</t>
  </si>
  <si>
    <t>Среднесписочная численность учителей</t>
  </si>
  <si>
    <t>Всего (сумма = графа 3 плюс графа 4)</t>
  </si>
  <si>
    <t xml:space="preserve">(наименование муниципального образования) </t>
  </si>
  <si>
    <t>Приложение №3</t>
  </si>
  <si>
    <t xml:space="preserve">бюджету муниципального образования </t>
  </si>
  <si>
    <t>Остаток неиспользованных средств федерального бюджета, 
тыс. рублей (графа 5 минус графа 7)</t>
  </si>
  <si>
    <t>Повышение квалификации, профессиональная переподготовка руководителей и учителей общеобразовательных учреждений</t>
  </si>
  <si>
    <t>Пополнение фондов школьных библиотек общеобразовательных учреждений (единиц)</t>
  </si>
  <si>
    <r>
      <t>Повышение квалификации, профессиональная переподготовка руководителей и учителей общеобразовательных учреждений (чел.)</t>
    </r>
    <r>
      <rPr>
        <sz val="11"/>
        <color indexed="10"/>
        <rFont val="Times New Roman"/>
        <family val="1"/>
      </rPr>
      <t>***</t>
    </r>
  </si>
  <si>
    <t>***Только за средства по модернизации общего образования</t>
  </si>
  <si>
    <t>Осуществление мер, направленных на энергосбережение в общеобразовательном учреждении (количество)</t>
  </si>
  <si>
    <t>Реконструкция зданий общеобразовательных учреждений</t>
  </si>
  <si>
    <t xml:space="preserve">Численность учащихся на первой ступени обучения </t>
  </si>
  <si>
    <t>3.1</t>
  </si>
  <si>
    <t>3.2</t>
  </si>
  <si>
    <t>4</t>
  </si>
  <si>
    <t>5</t>
  </si>
  <si>
    <t>6</t>
  </si>
  <si>
    <t>Численность учителей на отчетную дату</t>
  </si>
  <si>
    <t>5.1</t>
  </si>
  <si>
    <t>5.2</t>
  </si>
  <si>
    <t>5.3</t>
  </si>
  <si>
    <t>Численность учителей,  получивших в установленном порядке высшую квалификационную категорию</t>
  </si>
  <si>
    <t xml:space="preserve">Численность учителей,  получивших в установленном порядке первую квалификационную категорию </t>
  </si>
  <si>
    <t xml:space="preserve">Численность учителей, подтвердивших соответствие занимаемой должности                                      </t>
  </si>
  <si>
    <t>6.1</t>
  </si>
  <si>
    <t>6.2</t>
  </si>
  <si>
    <t>6.3</t>
  </si>
  <si>
    <t>6.3.1</t>
  </si>
  <si>
    <t>6.4</t>
  </si>
  <si>
    <t>- из них прошли повышение квалификации или профессиональную переподготовку для работы в соответствии с ФГОС</t>
  </si>
  <si>
    <t>6.4.1</t>
  </si>
  <si>
    <t>6.5</t>
  </si>
  <si>
    <t>6.5.1</t>
  </si>
  <si>
    <t xml:space="preserve">- из них прошли повышение квалификации или профессиональную переподготовку для работы в соответствии с ФГОС 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</si>
  <si>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</si>
  <si>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</si>
  <si>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</si>
  <si>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</si>
  <si>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</si>
  <si>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</si>
  <si>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</si>
  <si>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</si>
  <si>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</si>
  <si>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</si>
  <si>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</si>
  <si>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</si>
  <si>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</si>
  <si>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Финансирование образовательного учреждения, реализующего ФГОС, в части оплаты труда и учебных расходов осуществляется в расчете на одного ученика по нормативу</t>
  </si>
  <si>
    <r>
      <t>Средняя заработная плата учителя (ФОТ учителей</t>
    </r>
    <r>
      <rPr>
        <b/>
        <sz val="11"/>
        <color indexed="8"/>
        <rFont val="Times New Roman"/>
        <family val="1"/>
      </rPr>
      <t xml:space="preserve"> / </t>
    </r>
    <r>
      <rPr>
        <sz val="11"/>
        <color indexed="8"/>
        <rFont val="Times New Roman"/>
        <family val="1"/>
      </rPr>
      <t>среднесписочную численность учителей)</t>
    </r>
  </si>
  <si>
    <t>Средняя заработная плата учителя (ФОТ учителей / среднесписочную численность учителей)</t>
  </si>
  <si>
    <r>
      <t xml:space="preserve"> </t>
    </r>
    <r>
      <rPr>
        <b/>
        <sz val="9"/>
        <color indexed="10"/>
        <rFont val="Times New Roman"/>
        <family val="1"/>
      </rPr>
      <t xml:space="preserve">*** </t>
    </r>
    <r>
      <rPr>
        <b/>
        <sz val="9"/>
        <color indexed="8"/>
        <rFont val="Times New Roman"/>
        <family val="1"/>
      </rPr>
      <t>Где отвечаете «Да» — ставьте 1, где «Нет» — ставьте 0.</t>
    </r>
  </si>
  <si>
    <t>МБОУ Асерховская СОШ</t>
  </si>
  <si>
    <t>МБОУ Бабаевская ООШ</t>
  </si>
  <si>
    <t>МБОУ Березниковская ООШ</t>
  </si>
  <si>
    <t>МБОУ Воршинская СОШ</t>
  </si>
  <si>
    <t>МБОУ Зареченская СОШ</t>
  </si>
  <si>
    <t>МБОУ Кишлеевская ООШ</t>
  </si>
  <si>
    <t>МБОУ Куриловская ООШ</t>
  </si>
  <si>
    <t>МБОУ ООШ №2 г.Собинки</t>
  </si>
  <si>
    <t>МБОУ ООШ №3 г.Собинки</t>
  </si>
  <si>
    <t>МБОУ ООШ г.Лакинска</t>
  </si>
  <si>
    <t>МБОУ Рождественская СОШ</t>
  </si>
  <si>
    <t xml:space="preserve">МБОУ СОШ №1 г.Лакинска </t>
  </si>
  <si>
    <t>МБОУ СОШ №1 г.Собинки</t>
  </si>
  <si>
    <t xml:space="preserve">МБОУ СОШ №2 г.Лакинска </t>
  </si>
  <si>
    <t>МБОУ СОШ №4 г.Собинки</t>
  </si>
  <si>
    <t>МБОУ Ставровская СОШ</t>
  </si>
  <si>
    <t xml:space="preserve">МБОУ Толпуховская СОШ </t>
  </si>
  <si>
    <t>МБОУ Устьевская ООШ</t>
  </si>
  <si>
    <t xml:space="preserve">МБОУ Фетининская ООШ </t>
  </si>
  <si>
    <t>МБОУ Черкутинская СОШ им. В.А.Солоухина</t>
  </si>
  <si>
    <r>
      <t xml:space="preserve">Об осуществлении расходов бюджета     </t>
    </r>
    <r>
      <rPr>
        <b/>
        <sz val="11"/>
        <color indexed="8"/>
        <rFont val="Times New Roman"/>
        <family val="1"/>
      </rPr>
      <t xml:space="preserve">МО Собинский район </t>
    </r>
    <r>
      <rPr>
        <sz val="11"/>
        <color indexed="8"/>
        <rFont val="Times New Roman"/>
        <family val="1"/>
      </rPr>
      <t xml:space="preserve"> (местных бюджетов),</t>
    </r>
  </si>
  <si>
    <r>
      <t xml:space="preserve">бюджету         </t>
    </r>
    <r>
      <rPr>
        <b/>
        <sz val="11"/>
        <color indexed="8"/>
        <rFont val="Times New Roman"/>
        <family val="1"/>
      </rPr>
      <t>МО Собинский район</t>
    </r>
    <r>
      <rPr>
        <sz val="11"/>
        <color indexed="8"/>
        <rFont val="Times New Roman"/>
        <family val="1"/>
      </rPr>
      <t xml:space="preserve">          на модернизацию муниципальной системы</t>
    </r>
  </si>
  <si>
    <r>
      <t xml:space="preserve">I. Сведения об осуществлении расходов бюджета      </t>
    </r>
    <r>
      <rPr>
        <b/>
        <sz val="11"/>
        <color indexed="8"/>
        <rFont val="Times New Roman"/>
        <family val="1"/>
      </rPr>
      <t>МО Собинский район</t>
    </r>
    <r>
      <rPr>
        <sz val="11"/>
        <color indexed="8"/>
        <rFont val="Times New Roman"/>
        <family val="1"/>
      </rPr>
      <t xml:space="preserve">      (местных бюджетов),</t>
    </r>
  </si>
  <si>
    <t>МО Собинский район</t>
  </si>
  <si>
    <r>
      <t xml:space="preserve">из федерального бюджета бюджету  </t>
    </r>
    <r>
      <rPr>
        <b/>
        <sz val="11"/>
        <color indexed="8"/>
        <rFont val="Times New Roman"/>
        <family val="1"/>
      </rPr>
      <t>МО Собинский район</t>
    </r>
  </si>
  <si>
    <t xml:space="preserve">Перечень мероприятий комплекса мер по модернизации системы общего образования  за  2012 г. </t>
  </si>
  <si>
    <t>за  2012 г.</t>
  </si>
  <si>
    <t>за 2012 г.</t>
  </si>
  <si>
    <t>топливно-энергетических ресурсов в 2012 году</t>
  </si>
  <si>
    <t>Численность руководителей (директоров) учреждения</t>
  </si>
  <si>
    <t>6.1.1</t>
  </si>
  <si>
    <t xml:space="preserve"> - из них прошли повышение квалификации и профессиональную переподготовку для работы в соответствии с ФГОС</t>
  </si>
  <si>
    <t>Численность заместителей руководителя (директора) учреждения, (кроме заместителей директора по хозяйственной части и главного бухгалтера).</t>
  </si>
  <si>
    <t>6.2.1</t>
  </si>
  <si>
    <t>Численность руководителей и учителей учреждения, прошедших курсы повышения квалификации и профессиональную переподготовку для работы в соответствии с ФГОС</t>
  </si>
  <si>
    <t>Доля учителей и руководителей общеобразовательных учреждений, прошедших повышение квалификации и профессиональную переподготовку для работы в соответствии с федеральными государственными образовательными стандартами, в общей численности  руководителей и учителей, процентов</t>
  </si>
  <si>
    <t>3.3</t>
  </si>
  <si>
    <t>Численность учащихся первых классов, обучающихся по ФГОС</t>
  </si>
  <si>
    <t>Численность учащихся вторых классов, обучающихся по ФГОС</t>
  </si>
  <si>
    <t>Численность учащихся третьих классов, обучающихся по ФГОС</t>
  </si>
  <si>
    <t>за  IV  квартал 2012 года</t>
  </si>
  <si>
    <t>Соотношение среднемесячной заработной платы учителей в субъекте Российской федерации за IV квартал и среднемесячной 
по данным Федеральной службы государственной статистики, заработной платы работников в целом по экономике субъекта Российской Федерации 
за предыдущий год, процентов</t>
  </si>
  <si>
    <t>за             декабрь            2012 года</t>
  </si>
  <si>
    <t>за    IV квартал 2012 года</t>
  </si>
  <si>
    <t>исполнитель: М.А.Крылова</t>
  </si>
  <si>
    <t>тел.: (49242)   2-31-53</t>
  </si>
  <si>
    <t>Г.П.Гусева</t>
  </si>
  <si>
    <t>А.Д.Кустова</t>
  </si>
  <si>
    <t>исполнитель: Фарсобина А.Ю, Уварова Е.А.</t>
  </si>
  <si>
    <t>тел.: (49242)  2-23-25,  2-20-27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</si>
</sst>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0.0%"/>
  </numFmts>
  <fonts count="31">
    <font>
      <sz val="10"/>
      <name val="Arial"/>
      <family val="0"/>
    </font>
    <font>
      <b/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</font>
    <font>
      <sz val="11"/>
      <name val="Arial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horizontal="center" vertical="top"/>
      <protection hidden="1"/>
    </xf>
    <xf numFmtId="0" fontId="0" fillId="2" borderId="0" xfId="17" applyFont="1" applyFill="1" applyAlignment="1" applyProtection="1">
      <alignment vertical="top"/>
      <protection locked="0"/>
    </xf>
    <xf numFmtId="0" fontId="0" fillId="2" borderId="0" xfId="17" applyFill="1" applyAlignment="1" applyProtection="1">
      <alignment vertical="top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181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14" fillId="0" borderId="1" xfId="0" applyNumberFormat="1" applyFont="1" applyBorder="1" applyAlignment="1" applyProtection="1">
      <alignment horizontal="center" vertical="center" wrapText="1"/>
      <protection locked="0"/>
    </xf>
    <xf numFmtId="181" fontId="14" fillId="0" borderId="1" xfId="0" applyNumberFormat="1" applyFont="1" applyBorder="1" applyAlignment="1" applyProtection="1">
      <alignment horizontal="center" vertical="center" wrapText="1"/>
      <protection/>
    </xf>
    <xf numFmtId="181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8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 applyProtection="1">
      <alignment horizontal="center" vertical="center" wrapText="1"/>
      <protection/>
    </xf>
    <xf numFmtId="180" fontId="14" fillId="0" borderId="1" xfId="0" applyNumberFormat="1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1" xfId="0" applyFont="1" applyBorder="1" applyAlignment="1">
      <alignment vertical="top" wrapText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 vertical="top"/>
    </xf>
    <xf numFmtId="181" fontId="11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81" fontId="11" fillId="0" borderId="1" xfId="0" applyNumberFormat="1" applyFont="1" applyFill="1" applyBorder="1" applyAlignment="1" applyProtection="1">
      <alignment vertical="top" wrapText="1"/>
      <protection/>
    </xf>
    <xf numFmtId="0" fontId="12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 applyProtection="1">
      <alignment vertical="top"/>
      <protection locked="0"/>
    </xf>
    <xf numFmtId="181" fontId="11" fillId="2" borderId="1" xfId="0" applyNumberFormat="1" applyFont="1" applyFill="1" applyBorder="1" applyAlignment="1" applyProtection="1">
      <alignment vertical="top" wrapText="1"/>
      <protection locked="0"/>
    </xf>
    <xf numFmtId="181" fontId="11" fillId="2" borderId="1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181" fontId="2" fillId="0" borderId="0" xfId="0" applyNumberFormat="1" applyFont="1" applyFill="1" applyBorder="1" applyAlignment="1" applyProtection="1">
      <alignment horizontal="center" vertical="top" wrapText="1"/>
      <protection hidden="1"/>
    </xf>
    <xf numFmtId="181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textRotation="90" wrapText="1"/>
      <protection hidden="1"/>
    </xf>
    <xf numFmtId="0" fontId="16" fillId="0" borderId="0" xfId="0" applyFont="1" applyBorder="1" applyAlignment="1">
      <alignment horizontal="center" vertical="top"/>
    </xf>
    <xf numFmtId="2" fontId="22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Font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 wrapText="1"/>
      <protection hidden="1"/>
    </xf>
    <xf numFmtId="181" fontId="11" fillId="0" borderId="4" xfId="0" applyNumberFormat="1" applyFont="1" applyFill="1" applyBorder="1" applyAlignment="1" applyProtection="1">
      <alignment horizontal="center" vertical="top"/>
      <protection hidden="1"/>
    </xf>
    <xf numFmtId="181" fontId="11" fillId="0" borderId="1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horizontal="center" vertical="top"/>
    </xf>
    <xf numFmtId="181" fontId="11" fillId="2" borderId="1" xfId="0" applyNumberFormat="1" applyFont="1" applyFill="1" applyBorder="1" applyAlignment="1" applyProtection="1">
      <alignment horizontal="center" vertical="top" wrapText="1"/>
      <protection locked="0"/>
    </xf>
    <xf numFmtId="2" fontId="2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top"/>
    </xf>
    <xf numFmtId="0" fontId="13" fillId="0" borderId="0" xfId="0" applyFont="1" applyAlignment="1">
      <alignment vertical="top"/>
    </xf>
    <xf numFmtId="181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Alignment="1" applyProtection="1">
      <alignment vertical="top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" fillId="0" borderId="1" xfId="0" applyFont="1" applyBorder="1" applyAlignment="1" quotePrefix="1">
      <alignment vertical="top" wrapText="1"/>
    </xf>
    <xf numFmtId="0" fontId="0" fillId="2" borderId="0" xfId="17" applyFont="1" applyFill="1" applyAlignment="1" applyProtection="1">
      <alignment vertical="top"/>
      <protection locked="0"/>
    </xf>
    <xf numFmtId="0" fontId="2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1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19" fillId="0" borderId="5" xfId="0" applyFont="1" applyBorder="1" applyAlignment="1">
      <alignment vertical="top"/>
    </xf>
    <xf numFmtId="1" fontId="14" fillId="0" borderId="0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6" fillId="0" borderId="0" xfId="18" applyFont="1" applyBorder="1" applyAlignment="1">
      <alignment horizontal="center" vertical="top"/>
      <protection/>
    </xf>
    <xf numFmtId="0" fontId="4" fillId="0" borderId="0" xfId="0" applyFont="1" applyAlignment="1">
      <alignment wrapText="1"/>
    </xf>
    <xf numFmtId="181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9" fillId="0" borderId="0" xfId="0" applyFont="1" applyAlignment="1">
      <alignment horizontal="center" wrapText="1"/>
    </xf>
    <xf numFmtId="180" fontId="14" fillId="0" borderId="1" xfId="0" applyNumberFormat="1" applyFont="1" applyBorder="1" applyAlignment="1" applyProtection="1">
      <alignment horizontal="center" vertical="center" wrapText="1"/>
      <protection/>
    </xf>
    <xf numFmtId="1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 vertical="center" wrapText="1"/>
    </xf>
    <xf numFmtId="0" fontId="28" fillId="0" borderId="6" xfId="0" applyFont="1" applyBorder="1" applyAlignment="1" applyProtection="1">
      <alignment horizontal="center" vertical="center" wrapText="1"/>
      <protection hidden="1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28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18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2" fillId="0" borderId="5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>
      <alignment vertical="top"/>
    </xf>
    <xf numFmtId="0" fontId="2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vertical="top"/>
      <protection locked="0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1" fillId="0" borderId="2" xfId="0" applyFont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horizontal="center" vertical="top"/>
      <protection hidden="1"/>
    </xf>
    <xf numFmtId="0" fontId="12" fillId="0" borderId="1" xfId="0" applyFont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>
      <alignment horizontal="center" vertical="center" wrapText="1"/>
    </xf>
    <xf numFmtId="181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top" wrapText="1"/>
    </xf>
    <xf numFmtId="181" fontId="11" fillId="0" borderId="1" xfId="0" applyNumberFormat="1" applyFont="1" applyFill="1" applyBorder="1" applyAlignment="1" applyProtection="1">
      <alignment horizontal="center" vertical="center"/>
      <protection/>
    </xf>
    <xf numFmtId="1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5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0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0" fontId="1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vertical="top" wrapText="1"/>
      <protection/>
    </xf>
    <xf numFmtId="0" fontId="2" fillId="0" borderId="1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hidden="1" locked="0"/>
    </xf>
    <xf numFmtId="17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181" fontId="11" fillId="0" borderId="1" xfId="19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top"/>
    </xf>
    <xf numFmtId="181" fontId="11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top" wrapText="1"/>
      <protection hidden="1"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70" fontId="12" fillId="0" borderId="0" xfId="15" applyFont="1" applyAlignment="1">
      <alignment horizontal="center" vertical="top"/>
    </xf>
    <xf numFmtId="0" fontId="20" fillId="0" borderId="5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12" fillId="0" borderId="1" xfId="0" applyFont="1" applyBorder="1" applyAlignment="1">
      <alignment horizontal="center" vertical="top" wrapText="1"/>
    </xf>
    <xf numFmtId="0" fontId="24" fillId="0" borderId="0" xfId="0" applyFont="1" applyAlignment="1" applyProtection="1">
      <alignment horizontal="center" vertical="top"/>
      <protection locked="0"/>
    </xf>
    <xf numFmtId="0" fontId="12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5" xfId="0" applyFont="1" applyBorder="1" applyAlignment="1" applyProtection="1">
      <alignment horizontal="center" vertical="top"/>
      <protection locked="0"/>
    </xf>
    <xf numFmtId="0" fontId="26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25" fillId="0" borderId="5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26" fillId="0" borderId="3" xfId="0" applyFont="1" applyBorder="1" applyAlignment="1">
      <alignment horizontal="center" wrapText="1"/>
    </xf>
    <xf numFmtId="0" fontId="25" fillId="0" borderId="0" xfId="0" applyFont="1" applyBorder="1" applyAlignment="1" applyProtection="1">
      <alignment horizontal="center" wrapText="1"/>
      <protection locked="0"/>
    </xf>
    <xf numFmtId="0" fontId="2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</cellXfs>
  <cellStyles count="8">
    <cellStyle name="Normal" xfId="0"/>
    <cellStyle name="Currency" xfId="15"/>
    <cellStyle name="Currency [0]" xfId="16"/>
    <cellStyle name="Обычный_НУЛИ ФОРМУЛЫ Собинский район (нули,защита)" xfId="17"/>
    <cellStyle name="Обычный_ФОРМУЛЫ  г.Гусь-Хрустальный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6">
      <selection activeCell="E32" sqref="E32"/>
    </sheetView>
  </sheetViews>
  <sheetFormatPr defaultColWidth="9.140625" defaultRowHeight="12.75"/>
  <cols>
    <col min="1" max="1" width="14.421875" style="7" customWidth="1"/>
    <col min="2" max="2" width="20.7109375" style="7" customWidth="1"/>
    <col min="3" max="3" width="17.7109375" style="7" customWidth="1"/>
    <col min="4" max="4" width="16.00390625" style="7" customWidth="1"/>
    <col min="5" max="5" width="14.7109375" style="7" customWidth="1"/>
    <col min="6" max="6" width="24.140625" style="7" customWidth="1"/>
    <col min="7" max="7" width="16.140625" style="7" customWidth="1"/>
    <col min="8" max="8" width="16.00390625" style="7" customWidth="1"/>
    <col min="9" max="9" width="26.140625" style="7" customWidth="1"/>
    <col min="10" max="10" width="24.28125" style="7" customWidth="1"/>
    <col min="11" max="16384" width="9.140625" style="7" customWidth="1"/>
  </cols>
  <sheetData>
    <row r="1" ht="15">
      <c r="J1" s="50" t="s">
        <v>35</v>
      </c>
    </row>
    <row r="2" ht="15">
      <c r="J2" s="50" t="s">
        <v>30</v>
      </c>
    </row>
    <row r="3" ht="15">
      <c r="J3" s="50" t="s">
        <v>31</v>
      </c>
    </row>
    <row r="4" ht="15">
      <c r="J4" s="50" t="s">
        <v>104</v>
      </c>
    </row>
    <row r="6" spans="2:10" ht="18.75">
      <c r="B6" s="121"/>
      <c r="C6" s="121"/>
      <c r="D6" s="206" t="s">
        <v>94</v>
      </c>
      <c r="E6" s="206"/>
      <c r="F6" s="206"/>
      <c r="G6" s="206"/>
      <c r="H6" s="206"/>
      <c r="I6" s="206"/>
      <c r="J6" s="121"/>
    </row>
    <row r="7" spans="2:10" ht="15">
      <c r="B7" s="26"/>
      <c r="C7" s="26"/>
      <c r="D7" s="197" t="s">
        <v>227</v>
      </c>
      <c r="E7" s="197"/>
      <c r="F7" s="197"/>
      <c r="G7" s="197"/>
      <c r="H7" s="197"/>
      <c r="I7" s="197"/>
      <c r="J7" s="26"/>
    </row>
    <row r="8" spans="3:10" ht="12.75">
      <c r="C8" s="91"/>
      <c r="D8" s="193" t="s">
        <v>157</v>
      </c>
      <c r="E8" s="193"/>
      <c r="F8" s="193"/>
      <c r="G8" s="193"/>
      <c r="H8" s="193"/>
      <c r="I8" s="193"/>
      <c r="J8" s="91"/>
    </row>
    <row r="9" spans="2:10" ht="15">
      <c r="B9" s="26"/>
      <c r="C9" s="26"/>
      <c r="D9" s="191" t="s">
        <v>95</v>
      </c>
      <c r="E9" s="191"/>
      <c r="F9" s="191"/>
      <c r="G9" s="191"/>
      <c r="H9" s="191"/>
      <c r="I9" s="191"/>
      <c r="J9" s="26"/>
    </row>
    <row r="10" spans="2:10" ht="15">
      <c r="B10" s="26"/>
      <c r="C10" s="26"/>
      <c r="D10" s="197" t="s">
        <v>228</v>
      </c>
      <c r="E10" s="197"/>
      <c r="F10" s="197"/>
      <c r="G10" s="197"/>
      <c r="H10" s="197"/>
      <c r="I10" s="197"/>
      <c r="J10" s="26"/>
    </row>
    <row r="11" spans="2:10" ht="12.75">
      <c r="B11" s="91"/>
      <c r="C11" s="91"/>
      <c r="D11" s="196" t="s">
        <v>105</v>
      </c>
      <c r="E11" s="196"/>
      <c r="F11" s="196"/>
      <c r="G11" s="196"/>
      <c r="H11" s="196"/>
      <c r="I11" s="196"/>
      <c r="J11" s="91"/>
    </row>
    <row r="12" spans="2:10" ht="15">
      <c r="B12" s="26"/>
      <c r="C12" s="26"/>
      <c r="D12" s="207" t="s">
        <v>96</v>
      </c>
      <c r="E12" s="207"/>
      <c r="F12" s="207"/>
      <c r="G12" s="207"/>
      <c r="H12" s="207"/>
      <c r="I12" s="207"/>
      <c r="J12" s="26"/>
    </row>
    <row r="13" spans="2:10" ht="15">
      <c r="B13" s="26"/>
      <c r="C13" s="26"/>
      <c r="D13" s="208" t="s">
        <v>247</v>
      </c>
      <c r="E13" s="208"/>
      <c r="F13" s="208"/>
      <c r="G13" s="208"/>
      <c r="H13" s="208"/>
      <c r="I13" s="208"/>
      <c r="J13" s="26"/>
    </row>
    <row r="14" spans="2:10" ht="15">
      <c r="B14" s="26"/>
      <c r="C14" s="26"/>
      <c r="D14" s="205" t="s">
        <v>229</v>
      </c>
      <c r="E14" s="205"/>
      <c r="F14" s="205"/>
      <c r="G14" s="205"/>
      <c r="H14" s="205"/>
      <c r="I14" s="205"/>
      <c r="J14" s="26"/>
    </row>
    <row r="15" spans="2:10" ht="12.75">
      <c r="B15" s="91"/>
      <c r="C15" s="196" t="s">
        <v>105</v>
      </c>
      <c r="D15" s="196"/>
      <c r="E15" s="196"/>
      <c r="F15" s="196"/>
      <c r="G15" s="196"/>
      <c r="H15" s="196"/>
      <c r="I15" s="196"/>
      <c r="J15" s="91"/>
    </row>
    <row r="16" spans="1:10" ht="15">
      <c r="A16" s="191" t="s">
        <v>97</v>
      </c>
      <c r="B16" s="191"/>
      <c r="C16" s="191"/>
      <c r="D16" s="191"/>
      <c r="E16" s="191"/>
      <c r="F16" s="191"/>
      <c r="G16" s="191"/>
      <c r="H16" s="191"/>
      <c r="I16" s="191"/>
      <c r="J16" s="191"/>
    </row>
    <row r="17" spans="1:10" ht="17.25" customHeight="1">
      <c r="A17" s="27"/>
      <c r="D17" s="155" t="s">
        <v>159</v>
      </c>
      <c r="E17" s="13"/>
      <c r="F17" s="118"/>
      <c r="G17" s="156" t="s">
        <v>230</v>
      </c>
      <c r="H17" s="118"/>
      <c r="I17" s="118"/>
      <c r="J17" s="120"/>
    </row>
    <row r="18" spans="2:10" ht="12.75">
      <c r="B18" s="91"/>
      <c r="C18" s="91"/>
      <c r="E18" s="192" t="s">
        <v>105</v>
      </c>
      <c r="F18" s="193"/>
      <c r="G18" s="193"/>
      <c r="H18" s="193"/>
      <c r="I18" s="193"/>
      <c r="J18" s="91"/>
    </row>
    <row r="19" spans="2:10" ht="15">
      <c r="B19" s="154"/>
      <c r="C19" s="154"/>
      <c r="D19" s="197" t="s">
        <v>106</v>
      </c>
      <c r="E19" s="197"/>
      <c r="F19" s="197"/>
      <c r="G19" s="197"/>
      <c r="H19" s="197"/>
      <c r="I19" s="197"/>
      <c r="J19" s="154"/>
    </row>
    <row r="20" spans="1:10" ht="27" customHeight="1">
      <c r="A20" s="194" t="s">
        <v>0</v>
      </c>
      <c r="B20" s="194" t="s">
        <v>121</v>
      </c>
      <c r="C20" s="194"/>
      <c r="D20" s="194"/>
      <c r="E20" s="194" t="s">
        <v>107</v>
      </c>
      <c r="F20" s="194" t="s">
        <v>108</v>
      </c>
      <c r="G20" s="194"/>
      <c r="H20" s="194"/>
      <c r="I20" s="194" t="s">
        <v>160</v>
      </c>
      <c r="J20" s="194" t="s">
        <v>122</v>
      </c>
    </row>
    <row r="21" spans="1:10" s="25" customFormat="1" ht="39" customHeight="1">
      <c r="A21" s="194"/>
      <c r="B21" s="73" t="s">
        <v>156</v>
      </c>
      <c r="C21" s="110" t="s">
        <v>123</v>
      </c>
      <c r="D21" s="110" t="s">
        <v>124</v>
      </c>
      <c r="E21" s="194"/>
      <c r="F21" s="73" t="s">
        <v>125</v>
      </c>
      <c r="G21" s="110" t="s">
        <v>123</v>
      </c>
      <c r="H21" s="110" t="s">
        <v>124</v>
      </c>
      <c r="I21" s="194"/>
      <c r="J21" s="194"/>
    </row>
    <row r="22" spans="1:10" s="72" customFormat="1" ht="12.75">
      <c r="A22" s="69">
        <v>1</v>
      </c>
      <c r="B22" s="70">
        <v>2</v>
      </c>
      <c r="C22" s="70">
        <v>3</v>
      </c>
      <c r="D22" s="70">
        <v>4</v>
      </c>
      <c r="E22" s="70">
        <v>5</v>
      </c>
      <c r="F22" s="70">
        <v>6</v>
      </c>
      <c r="G22" s="70">
        <v>7</v>
      </c>
      <c r="H22" s="70">
        <v>8</v>
      </c>
      <c r="I22" s="70">
        <v>9</v>
      </c>
      <c r="J22" s="71">
        <v>10</v>
      </c>
    </row>
    <row r="23" spans="1:10" s="75" customFormat="1" ht="47.25" customHeight="1">
      <c r="A23" s="74" t="s">
        <v>230</v>
      </c>
      <c r="B23" s="150">
        <f>C23+D23</f>
        <v>25720.1</v>
      </c>
      <c r="C23" s="150">
        <f>'форма 2'!$X$133</f>
        <v>24434.1</v>
      </c>
      <c r="D23" s="92">
        <f>'форма 2'!$X$134</f>
        <v>1286</v>
      </c>
      <c r="E23" s="131">
        <v>24434.1</v>
      </c>
      <c r="F23" s="150">
        <f>G23+H23</f>
        <v>25720.1</v>
      </c>
      <c r="G23" s="150">
        <f>'форма 2'!$X$135</f>
        <v>24434.1</v>
      </c>
      <c r="H23" s="150">
        <f>'форма 2'!$X$136</f>
        <v>1286</v>
      </c>
      <c r="I23" s="150">
        <f>E23-G23</f>
        <v>0</v>
      </c>
      <c r="J23" s="150">
        <f>D23-H23</f>
        <v>0</v>
      </c>
    </row>
    <row r="24" spans="1:10" ht="12.75">
      <c r="A24" s="66"/>
      <c r="B24" s="67"/>
      <c r="C24" s="67"/>
      <c r="D24" s="67"/>
      <c r="E24" s="67"/>
      <c r="F24" s="68"/>
      <c r="G24" s="67"/>
      <c r="H24" s="67"/>
      <c r="I24" s="67"/>
      <c r="J24" s="67"/>
    </row>
    <row r="25" spans="2:10" ht="15">
      <c r="B25" s="26"/>
      <c r="C25" s="26"/>
      <c r="D25" s="26"/>
      <c r="E25" s="26" t="s">
        <v>98</v>
      </c>
      <c r="F25" s="26"/>
      <c r="G25" s="26"/>
      <c r="H25" s="26"/>
      <c r="I25" s="26"/>
      <c r="J25" s="26"/>
    </row>
    <row r="26" spans="2:10" ht="15">
      <c r="B26" s="26"/>
      <c r="C26" s="26"/>
      <c r="D26" s="197" t="s">
        <v>231</v>
      </c>
      <c r="E26" s="197"/>
      <c r="F26" s="197"/>
      <c r="G26" s="197"/>
      <c r="H26" s="197"/>
      <c r="I26" s="197"/>
      <c r="J26" s="26"/>
    </row>
    <row r="27" spans="2:10" ht="15" customHeight="1">
      <c r="B27" s="91"/>
      <c r="C27" s="91"/>
      <c r="D27" s="91"/>
      <c r="E27" s="91"/>
      <c r="G27" s="91" t="s">
        <v>105</v>
      </c>
      <c r="H27" s="91"/>
      <c r="I27" s="91"/>
      <c r="J27" s="91"/>
    </row>
    <row r="28" spans="2:10" ht="15">
      <c r="B28" s="26"/>
      <c r="C28" s="26"/>
      <c r="D28" s="26"/>
      <c r="E28" s="195" t="s">
        <v>106</v>
      </c>
      <c r="F28" s="195"/>
      <c r="G28" s="195"/>
      <c r="H28" s="195"/>
      <c r="I28" s="195"/>
      <c r="J28" s="26"/>
    </row>
    <row r="29" spans="1:10" ht="15">
      <c r="A29" s="10"/>
      <c r="B29" s="26"/>
      <c r="C29" s="26"/>
      <c r="D29" s="26"/>
      <c r="E29" s="26"/>
      <c r="G29" s="26"/>
      <c r="H29" s="28"/>
      <c r="I29" s="28"/>
      <c r="J29" s="28"/>
    </row>
    <row r="30" spans="1:10" ht="128.25" customHeight="1">
      <c r="A30" s="175" t="s">
        <v>0</v>
      </c>
      <c r="B30" s="201" t="s">
        <v>248</v>
      </c>
      <c r="C30" s="201"/>
      <c r="D30" s="176" t="s">
        <v>126</v>
      </c>
      <c r="E30" s="176" t="s">
        <v>127</v>
      </c>
      <c r="F30" s="175" t="s">
        <v>99</v>
      </c>
      <c r="G30" s="202" t="s">
        <v>242</v>
      </c>
      <c r="H30" s="202"/>
      <c r="I30" s="175" t="s">
        <v>100</v>
      </c>
      <c r="J30" s="175" t="s">
        <v>101</v>
      </c>
    </row>
    <row r="31" spans="1:10" s="65" customFormat="1" ht="12.75">
      <c r="A31" s="76">
        <v>1</v>
      </c>
      <c r="B31" s="199">
        <v>2</v>
      </c>
      <c r="C31" s="199"/>
      <c r="D31" s="77">
        <v>3</v>
      </c>
      <c r="E31" s="77">
        <v>4</v>
      </c>
      <c r="F31" s="77">
        <v>5</v>
      </c>
      <c r="G31" s="203">
        <v>6</v>
      </c>
      <c r="H31" s="204"/>
      <c r="I31" s="77">
        <v>7</v>
      </c>
      <c r="J31" s="76">
        <v>8</v>
      </c>
    </row>
    <row r="32" spans="1:10" s="72" customFormat="1" ht="45.75" customHeight="1">
      <c r="A32" s="74" t="s">
        <v>230</v>
      </c>
      <c r="B32" s="198">
        <f>'форма 5 за квартал'!$X$20/16.3139*100</f>
        <v>127.59784583145826</v>
      </c>
      <c r="C32" s="198"/>
      <c r="D32" s="152">
        <f>'форма 4'!X14/'форма 4'!X13*100</f>
        <v>55.02092050209205</v>
      </c>
      <c r="E32" s="152">
        <f>'форма 4'!X14/'форма 4'!X12*100</f>
        <v>25.519115078594997</v>
      </c>
      <c r="F32" s="152">
        <f>'форма 4'!X20/'форма 4'!X19*100</f>
        <v>21.511627906976745</v>
      </c>
      <c r="G32" s="200">
        <f>'форма 4'!X25/('форма 4'!X27+'форма 4'!X29+'форма 4'!X31+'форма 4'!X33+'форма 4'!X35)*100</f>
        <v>56.234096692111954</v>
      </c>
      <c r="H32" s="200"/>
      <c r="I32" s="152">
        <f>'форма 4'!X39/19*100</f>
        <v>21.052631578947366</v>
      </c>
      <c r="J32" s="78" t="s">
        <v>120</v>
      </c>
    </row>
    <row r="33" spans="1:10" ht="15">
      <c r="A33" s="10"/>
      <c r="B33" s="26"/>
      <c r="C33" s="26"/>
      <c r="D33" s="26"/>
      <c r="E33" s="26"/>
      <c r="F33" s="26"/>
      <c r="G33" s="26"/>
      <c r="H33" s="28"/>
      <c r="I33" s="28"/>
      <c r="J33" s="28"/>
    </row>
    <row r="34" spans="1:10" ht="15">
      <c r="A34" s="132" t="s">
        <v>112</v>
      </c>
      <c r="B34" s="132"/>
      <c r="C34" s="133"/>
      <c r="D34" s="133"/>
      <c r="E34" s="133"/>
      <c r="F34" s="133"/>
      <c r="G34" s="133"/>
      <c r="I34" s="28"/>
      <c r="J34" s="28"/>
    </row>
    <row r="35" spans="1:10" ht="15">
      <c r="A35" s="132" t="s">
        <v>118</v>
      </c>
      <c r="B35" s="132"/>
      <c r="C35" s="134"/>
      <c r="D35" s="134"/>
      <c r="E35" s="61"/>
      <c r="F35" s="61" t="s">
        <v>253</v>
      </c>
      <c r="G35" s="61"/>
      <c r="I35" s="28"/>
      <c r="J35" s="28"/>
    </row>
    <row r="36" spans="1:10" ht="15">
      <c r="A36" s="132" t="s">
        <v>113</v>
      </c>
      <c r="B36" s="132"/>
      <c r="C36" s="135" t="s">
        <v>110</v>
      </c>
      <c r="D36" s="132"/>
      <c r="E36" s="132"/>
      <c r="F36" s="132" t="s">
        <v>102</v>
      </c>
      <c r="G36" s="132"/>
      <c r="H36" s="28"/>
      <c r="I36" s="28"/>
      <c r="J36" s="28"/>
    </row>
    <row r="37" spans="1:10" ht="15">
      <c r="A37" s="132" t="s">
        <v>119</v>
      </c>
      <c r="B37" s="132"/>
      <c r="C37" s="132"/>
      <c r="D37" s="132"/>
      <c r="E37" s="132"/>
      <c r="F37" s="132"/>
      <c r="G37" s="132"/>
      <c r="H37" s="28"/>
      <c r="I37" s="28"/>
      <c r="J37" s="28"/>
    </row>
    <row r="38" spans="1:10" ht="15">
      <c r="A38" s="132"/>
      <c r="B38" s="132"/>
      <c r="C38" s="132"/>
      <c r="D38" s="133"/>
      <c r="E38" s="133"/>
      <c r="F38" s="133"/>
      <c r="G38" s="133"/>
      <c r="I38" s="28"/>
      <c r="J38" s="28"/>
    </row>
    <row r="39" spans="1:10" ht="15">
      <c r="A39" s="132" t="s">
        <v>103</v>
      </c>
      <c r="B39" s="132"/>
      <c r="C39" s="134"/>
      <c r="D39" s="134"/>
      <c r="E39" s="59"/>
      <c r="F39" s="59" t="s">
        <v>254</v>
      </c>
      <c r="G39" s="60"/>
      <c r="I39" s="28"/>
      <c r="J39" s="28"/>
    </row>
    <row r="40" spans="1:10" ht="15">
      <c r="A40" s="136"/>
      <c r="B40" s="136"/>
      <c r="C40" s="137" t="s">
        <v>110</v>
      </c>
      <c r="D40" s="136"/>
      <c r="E40" s="132"/>
      <c r="F40" s="132" t="s">
        <v>102</v>
      </c>
      <c r="G40" s="132"/>
      <c r="H40" s="28"/>
      <c r="I40" s="28"/>
      <c r="J40" s="28"/>
    </row>
    <row r="41" spans="1:10" ht="12.75">
      <c r="A41" s="136"/>
      <c r="B41" s="136" t="s">
        <v>111</v>
      </c>
      <c r="C41" s="136"/>
      <c r="D41" s="136"/>
      <c r="E41" s="136"/>
      <c r="F41" s="136"/>
      <c r="G41" s="136"/>
      <c r="H41" s="28"/>
      <c r="I41" s="28"/>
      <c r="J41" s="28"/>
    </row>
    <row r="42" spans="2:10" ht="12.75">
      <c r="B42" s="28"/>
      <c r="C42" s="28"/>
      <c r="D42" s="28"/>
      <c r="E42" s="28"/>
      <c r="F42" s="28"/>
      <c r="G42" s="28"/>
      <c r="H42" s="28"/>
      <c r="I42" s="28"/>
      <c r="J42" s="28"/>
    </row>
  </sheetData>
  <sheetProtection password="B968" sheet="1" objects="1" scenarios="1"/>
  <mergeCells count="27">
    <mergeCell ref="D8:I8"/>
    <mergeCell ref="D14:I14"/>
    <mergeCell ref="D6:I6"/>
    <mergeCell ref="F20:H20"/>
    <mergeCell ref="D7:I7"/>
    <mergeCell ref="D11:I11"/>
    <mergeCell ref="D10:I10"/>
    <mergeCell ref="D12:I12"/>
    <mergeCell ref="D13:I13"/>
    <mergeCell ref="D9:I9"/>
    <mergeCell ref="C15:I15"/>
    <mergeCell ref="D19:I19"/>
    <mergeCell ref="B32:C32"/>
    <mergeCell ref="B31:C31"/>
    <mergeCell ref="G32:H32"/>
    <mergeCell ref="B30:C30"/>
    <mergeCell ref="G30:H30"/>
    <mergeCell ref="G31:H31"/>
    <mergeCell ref="D26:I26"/>
    <mergeCell ref="I20:I21"/>
    <mergeCell ref="A16:J16"/>
    <mergeCell ref="E18:I18"/>
    <mergeCell ref="J20:J21"/>
    <mergeCell ref="E28:I28"/>
    <mergeCell ref="A20:A21"/>
    <mergeCell ref="B20:D20"/>
    <mergeCell ref="E20:E21"/>
  </mergeCells>
  <printOptions/>
  <pageMargins left="0.75" right="0.3" top="0.25" bottom="0.28" header="0.18" footer="0.22"/>
  <pageSetup fitToHeight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zoomScale="75" zoomScaleNormal="75" workbookViewId="0" topLeftCell="A7">
      <pane xSplit="4" ySplit="6" topLeftCell="E124" activePane="bottomRight" state="frozen"/>
      <selection pane="topLeft" activeCell="A7" sqref="A7"/>
      <selection pane="topRight" activeCell="E7" sqref="E7"/>
      <selection pane="bottomLeft" activeCell="A13" sqref="A13"/>
      <selection pane="bottomRight" activeCell="L133" sqref="L133"/>
    </sheetView>
  </sheetViews>
  <sheetFormatPr defaultColWidth="9.140625" defaultRowHeight="12.75"/>
  <cols>
    <col min="1" max="1" width="7.140625" style="12" customWidth="1"/>
    <col min="2" max="2" width="19.8515625" style="14" customWidth="1"/>
    <col min="3" max="3" width="17.140625" style="13" customWidth="1"/>
    <col min="4" max="4" width="16.421875" style="13" customWidth="1"/>
    <col min="5" max="5" width="10.7109375" style="15" customWidth="1"/>
    <col min="6" max="6" width="10.8515625" style="13" customWidth="1"/>
    <col min="7" max="8" width="11.421875" style="13" customWidth="1"/>
    <col min="9" max="9" width="12.140625" style="13" customWidth="1"/>
    <col min="10" max="11" width="11.8515625" style="13" customWidth="1"/>
    <col min="12" max="12" width="10.140625" style="13" customWidth="1"/>
    <col min="13" max="13" width="11.8515625" style="13" customWidth="1"/>
    <col min="14" max="14" width="14.7109375" style="15" customWidth="1"/>
    <col min="15" max="15" width="15.421875" style="15" customWidth="1"/>
    <col min="16" max="16" width="27.421875" style="15" customWidth="1"/>
    <col min="17" max="17" width="17.28125" style="15" customWidth="1"/>
    <col min="18" max="18" width="22.140625" style="15" customWidth="1"/>
    <col min="19" max="19" width="16.140625" style="15" customWidth="1"/>
    <col min="20" max="20" width="16.57421875" style="15" customWidth="1"/>
    <col min="21" max="21" width="18.00390625" style="15" customWidth="1"/>
    <col min="22" max="22" width="14.57421875" style="15" customWidth="1"/>
    <col min="23" max="23" width="14.421875" style="15" customWidth="1"/>
    <col min="24" max="24" width="13.00390625" style="15" customWidth="1"/>
    <col min="25" max="16384" width="5.7109375" style="13" customWidth="1"/>
  </cols>
  <sheetData>
    <row r="1" spans="15:24" ht="15">
      <c r="O1" s="51" t="s">
        <v>35</v>
      </c>
      <c r="X1" s="51" t="s">
        <v>35</v>
      </c>
    </row>
    <row r="2" spans="15:24" ht="15">
      <c r="O2" s="51" t="s">
        <v>30</v>
      </c>
      <c r="X2" s="51" t="s">
        <v>30</v>
      </c>
    </row>
    <row r="3" spans="15:24" ht="15">
      <c r="O3" s="51" t="s">
        <v>31</v>
      </c>
      <c r="X3" s="51" t="s">
        <v>31</v>
      </c>
    </row>
    <row r="4" spans="15:24" ht="15">
      <c r="O4" s="51" t="s">
        <v>92</v>
      </c>
      <c r="X4" s="51" t="s">
        <v>92</v>
      </c>
    </row>
    <row r="6" spans="1:24" ht="18.75">
      <c r="A6" s="17"/>
      <c r="C6" s="18"/>
      <c r="D6" s="186" t="s">
        <v>32</v>
      </c>
      <c r="E6" s="186"/>
      <c r="F6" s="186"/>
      <c r="G6" s="186"/>
      <c r="H6" s="186"/>
      <c r="I6" s="186"/>
      <c r="J6" s="186"/>
      <c r="K6" s="186"/>
      <c r="L6" s="64"/>
      <c r="M6" s="64"/>
      <c r="N6" s="11"/>
      <c r="O6" s="11"/>
      <c r="Q6" s="64"/>
      <c r="R6" s="18"/>
      <c r="S6" s="11"/>
      <c r="T6" s="11"/>
      <c r="U6" s="11"/>
      <c r="V6" s="11"/>
      <c r="W6" s="11"/>
      <c r="X6" s="11"/>
    </row>
    <row r="7" spans="1:24" s="23" customFormat="1" ht="18.75">
      <c r="A7" s="17"/>
      <c r="B7" s="14"/>
      <c r="C7" s="187" t="s">
        <v>232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20"/>
      <c r="Q7" s="79"/>
      <c r="R7" s="20"/>
      <c r="S7" s="20"/>
      <c r="T7" s="20"/>
      <c r="U7" s="20"/>
      <c r="V7" s="20"/>
      <c r="W7" s="20"/>
      <c r="X7" s="20"/>
    </row>
    <row r="8" spans="1:24" ht="18.75">
      <c r="A8" s="19"/>
      <c r="C8" s="54"/>
      <c r="D8" s="190" t="s">
        <v>230</v>
      </c>
      <c r="E8" s="190"/>
      <c r="F8" s="190"/>
      <c r="G8" s="190"/>
      <c r="H8" s="190"/>
      <c r="I8" s="190"/>
      <c r="J8" s="190"/>
      <c r="K8" s="190"/>
      <c r="L8" s="81"/>
      <c r="M8" s="81"/>
      <c r="N8" s="87"/>
      <c r="O8" s="87"/>
      <c r="R8" s="56"/>
      <c r="S8" s="90"/>
      <c r="T8" s="90"/>
      <c r="U8" s="90"/>
      <c r="V8" s="90"/>
      <c r="W8" s="90"/>
      <c r="X8" s="90"/>
    </row>
    <row r="9" spans="1:24" ht="15">
      <c r="A9" s="19"/>
      <c r="C9" s="138"/>
      <c r="D9" s="188" t="s">
        <v>85</v>
      </c>
      <c r="E9" s="189"/>
      <c r="F9" s="189"/>
      <c r="G9" s="189"/>
      <c r="H9" s="189"/>
      <c r="I9" s="189"/>
      <c r="J9" s="189"/>
      <c r="K9" s="189"/>
      <c r="L9" s="111"/>
      <c r="M9" s="111"/>
      <c r="N9" s="111"/>
      <c r="O9" s="111"/>
      <c r="R9" s="57"/>
      <c r="S9" s="90"/>
      <c r="T9" s="90"/>
      <c r="U9" s="90"/>
      <c r="V9" s="90"/>
      <c r="W9" s="90"/>
      <c r="X9" s="90"/>
    </row>
    <row r="10" spans="1:24" s="142" customFormat="1" ht="24" customHeight="1">
      <c r="A10" s="139"/>
      <c r="B10" s="139"/>
      <c r="C10" s="216"/>
      <c r="D10" s="217"/>
      <c r="E10" s="140">
        <v>1</v>
      </c>
      <c r="F10" s="140" t="s">
        <v>4</v>
      </c>
      <c r="G10" s="140" t="s">
        <v>5</v>
      </c>
      <c r="H10" s="140" t="s">
        <v>7</v>
      </c>
      <c r="I10" s="140" t="s">
        <v>9</v>
      </c>
      <c r="J10" s="140" t="s">
        <v>11</v>
      </c>
      <c r="K10" s="140" t="s">
        <v>13</v>
      </c>
      <c r="L10" s="141" t="s">
        <v>130</v>
      </c>
      <c r="M10" s="141" t="s">
        <v>131</v>
      </c>
      <c r="N10" s="140">
        <v>2</v>
      </c>
      <c r="O10" s="140">
        <v>3</v>
      </c>
      <c r="P10" s="140">
        <v>4</v>
      </c>
      <c r="Q10" s="140">
        <v>5</v>
      </c>
      <c r="R10" s="140">
        <v>6</v>
      </c>
      <c r="S10" s="140" t="s">
        <v>16</v>
      </c>
      <c r="T10" s="140" t="s">
        <v>17</v>
      </c>
      <c r="U10" s="140">
        <v>7</v>
      </c>
      <c r="V10" s="140">
        <v>8</v>
      </c>
      <c r="W10" s="140">
        <v>9</v>
      </c>
      <c r="X10" s="140">
        <v>10</v>
      </c>
    </row>
    <row r="11" spans="1:24" s="83" customFormat="1" ht="138">
      <c r="A11" s="178" t="s">
        <v>86</v>
      </c>
      <c r="B11" s="215" t="s">
        <v>87</v>
      </c>
      <c r="C11" s="215" t="s">
        <v>88</v>
      </c>
      <c r="D11" s="215"/>
      <c r="E11" s="80" t="s">
        <v>128</v>
      </c>
      <c r="F11" s="22" t="s">
        <v>89</v>
      </c>
      <c r="G11" s="22" t="s">
        <v>6</v>
      </c>
      <c r="H11" s="22" t="s">
        <v>8</v>
      </c>
      <c r="I11" s="80" t="s">
        <v>129</v>
      </c>
      <c r="J11" s="80" t="s">
        <v>14</v>
      </c>
      <c r="K11" s="82" t="s">
        <v>10</v>
      </c>
      <c r="L11" s="80" t="s">
        <v>12</v>
      </c>
      <c r="M11" s="80" t="s">
        <v>132</v>
      </c>
      <c r="N11" s="84" t="s">
        <v>133</v>
      </c>
      <c r="O11" s="21" t="s">
        <v>15</v>
      </c>
      <c r="P11" s="21" t="s">
        <v>134</v>
      </c>
      <c r="Q11" s="89" t="s">
        <v>161</v>
      </c>
      <c r="R11" s="21" t="s">
        <v>135</v>
      </c>
      <c r="S11" s="84" t="s">
        <v>136</v>
      </c>
      <c r="T11" s="21" t="s">
        <v>18</v>
      </c>
      <c r="U11" s="21" t="s">
        <v>19</v>
      </c>
      <c r="V11" s="21" t="s">
        <v>137</v>
      </c>
      <c r="W11" s="21" t="s">
        <v>138</v>
      </c>
      <c r="X11" s="21" t="s">
        <v>90</v>
      </c>
    </row>
    <row r="12" spans="1:24" s="23" customFormat="1" ht="12.75" customHeight="1">
      <c r="A12" s="178"/>
      <c r="B12" s="215"/>
      <c r="C12" s="215"/>
      <c r="D12" s="215"/>
      <c r="E12" s="5" t="s">
        <v>3</v>
      </c>
      <c r="F12" s="5" t="s">
        <v>3</v>
      </c>
      <c r="G12" s="5" t="s">
        <v>3</v>
      </c>
      <c r="H12" s="5" t="s">
        <v>3</v>
      </c>
      <c r="I12" s="5" t="s">
        <v>3</v>
      </c>
      <c r="J12" s="5" t="s">
        <v>3</v>
      </c>
      <c r="K12" s="5" t="s">
        <v>3</v>
      </c>
      <c r="L12" s="5" t="s">
        <v>3</v>
      </c>
      <c r="M12" s="5" t="s">
        <v>3</v>
      </c>
      <c r="N12" s="5" t="s">
        <v>3</v>
      </c>
      <c r="O12" s="5" t="s">
        <v>3</v>
      </c>
      <c r="P12" s="5" t="s">
        <v>3</v>
      </c>
      <c r="Q12" s="5" t="s">
        <v>3</v>
      </c>
      <c r="R12" s="5" t="s">
        <v>3</v>
      </c>
      <c r="S12" s="5" t="s">
        <v>3</v>
      </c>
      <c r="T12" s="5" t="s">
        <v>3</v>
      </c>
      <c r="U12" s="5" t="s">
        <v>3</v>
      </c>
      <c r="V12" s="5" t="s">
        <v>3</v>
      </c>
      <c r="W12" s="5" t="s">
        <v>3</v>
      </c>
      <c r="X12" s="5" t="s">
        <v>3</v>
      </c>
    </row>
    <row r="13" spans="1:24" ht="25.5">
      <c r="A13" s="178">
        <v>1</v>
      </c>
      <c r="B13" s="179" t="s">
        <v>207</v>
      </c>
      <c r="C13" s="185" t="s">
        <v>20</v>
      </c>
      <c r="D13" s="24" t="s">
        <v>139</v>
      </c>
      <c r="E13" s="86">
        <f aca="true" t="shared" si="0" ref="E13:E18">F13+G13+H13+I13+J13+K13+L13+M13</f>
        <v>297.3</v>
      </c>
      <c r="F13" s="62">
        <v>74.1</v>
      </c>
      <c r="G13" s="62">
        <v>13.8</v>
      </c>
      <c r="H13" s="62">
        <v>15</v>
      </c>
      <c r="I13" s="62">
        <v>3.6</v>
      </c>
      <c r="J13" s="62">
        <v>173</v>
      </c>
      <c r="K13" s="62">
        <v>0</v>
      </c>
      <c r="L13" s="62">
        <v>17.8</v>
      </c>
      <c r="M13" s="62">
        <v>0</v>
      </c>
      <c r="N13" s="88">
        <v>0</v>
      </c>
      <c r="O13" s="88">
        <v>52.6</v>
      </c>
      <c r="P13" s="88">
        <v>275</v>
      </c>
      <c r="Q13" s="88">
        <v>0</v>
      </c>
      <c r="R13" s="55">
        <f aca="true" t="shared" si="1" ref="R13:R18">S13+T13</f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86">
        <f aca="true" t="shared" si="2" ref="X13:X18">E13+N13+O13+P13+Q13+R13+U13+V13+W13</f>
        <v>624.9000000000001</v>
      </c>
    </row>
    <row r="14" spans="1:24" ht="25.5">
      <c r="A14" s="178"/>
      <c r="B14" s="180"/>
      <c r="C14" s="185"/>
      <c r="D14" s="24" t="s">
        <v>23</v>
      </c>
      <c r="E14" s="86">
        <f t="shared" si="0"/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88">
        <v>0</v>
      </c>
      <c r="O14" s="88">
        <v>0</v>
      </c>
      <c r="P14" s="88">
        <v>0</v>
      </c>
      <c r="Q14" s="88">
        <v>0</v>
      </c>
      <c r="R14" s="55">
        <f t="shared" si="1"/>
        <v>0</v>
      </c>
      <c r="S14" s="63">
        <v>0</v>
      </c>
      <c r="T14" s="63">
        <v>0</v>
      </c>
      <c r="U14" s="63">
        <v>45</v>
      </c>
      <c r="V14" s="63">
        <v>0</v>
      </c>
      <c r="W14" s="63">
        <v>0</v>
      </c>
      <c r="X14" s="86">
        <f t="shared" si="2"/>
        <v>45</v>
      </c>
    </row>
    <row r="15" spans="1:24" ht="25.5">
      <c r="A15" s="178"/>
      <c r="B15" s="180"/>
      <c r="C15" s="185" t="s">
        <v>21</v>
      </c>
      <c r="D15" s="24" t="s">
        <v>139</v>
      </c>
      <c r="E15" s="86">
        <f t="shared" si="0"/>
        <v>297.3</v>
      </c>
      <c r="F15" s="62">
        <v>74.1</v>
      </c>
      <c r="G15" s="62">
        <v>13.8</v>
      </c>
      <c r="H15" s="62">
        <v>15</v>
      </c>
      <c r="I15" s="62">
        <v>3.6</v>
      </c>
      <c r="J15" s="62">
        <v>173</v>
      </c>
      <c r="K15" s="62">
        <v>0</v>
      </c>
      <c r="L15" s="62">
        <v>17.8</v>
      </c>
      <c r="M15" s="62">
        <v>0</v>
      </c>
      <c r="N15" s="88">
        <v>0</v>
      </c>
      <c r="O15" s="88">
        <v>52.6</v>
      </c>
      <c r="P15" s="88">
        <v>275</v>
      </c>
      <c r="Q15" s="88">
        <v>0</v>
      </c>
      <c r="R15" s="55">
        <f t="shared" si="1"/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86">
        <f t="shared" si="2"/>
        <v>624.9000000000001</v>
      </c>
    </row>
    <row r="16" spans="1:24" ht="25.5">
      <c r="A16" s="178"/>
      <c r="B16" s="180"/>
      <c r="C16" s="185"/>
      <c r="D16" s="24" t="s">
        <v>23</v>
      </c>
      <c r="E16" s="86">
        <f t="shared" si="0"/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88">
        <v>0</v>
      </c>
      <c r="O16" s="88">
        <v>0</v>
      </c>
      <c r="P16" s="88">
        <v>0</v>
      </c>
      <c r="Q16" s="88">
        <v>0</v>
      </c>
      <c r="R16" s="55">
        <f t="shared" si="1"/>
        <v>0</v>
      </c>
      <c r="S16" s="63">
        <v>0</v>
      </c>
      <c r="T16" s="63">
        <v>0</v>
      </c>
      <c r="U16" s="63">
        <v>45</v>
      </c>
      <c r="V16" s="63">
        <v>0</v>
      </c>
      <c r="W16" s="63">
        <v>0</v>
      </c>
      <c r="X16" s="86">
        <f t="shared" si="2"/>
        <v>45</v>
      </c>
    </row>
    <row r="17" spans="1:24" ht="25.5">
      <c r="A17" s="178"/>
      <c r="B17" s="180"/>
      <c r="C17" s="185" t="s">
        <v>22</v>
      </c>
      <c r="D17" s="24" t="s">
        <v>139</v>
      </c>
      <c r="E17" s="86">
        <f t="shared" si="0"/>
        <v>0</v>
      </c>
      <c r="F17" s="58">
        <f>F13-F15</f>
        <v>0</v>
      </c>
      <c r="G17" s="58">
        <f aca="true" t="shared" si="3" ref="G17:M18">G13-G15</f>
        <v>0</v>
      </c>
      <c r="H17" s="58">
        <f t="shared" si="3"/>
        <v>0</v>
      </c>
      <c r="I17" s="58">
        <f t="shared" si="3"/>
        <v>0</v>
      </c>
      <c r="J17" s="58">
        <f t="shared" si="3"/>
        <v>0</v>
      </c>
      <c r="K17" s="58">
        <f t="shared" si="3"/>
        <v>0</v>
      </c>
      <c r="L17" s="58">
        <f t="shared" si="3"/>
        <v>0</v>
      </c>
      <c r="M17" s="58">
        <f t="shared" si="3"/>
        <v>0</v>
      </c>
      <c r="N17" s="55">
        <f aca="true" t="shared" si="4" ref="N17:Q18">N13-N15</f>
        <v>0</v>
      </c>
      <c r="O17" s="55">
        <f t="shared" si="4"/>
        <v>0</v>
      </c>
      <c r="P17" s="55">
        <f t="shared" si="4"/>
        <v>0</v>
      </c>
      <c r="Q17" s="55">
        <f t="shared" si="4"/>
        <v>0</v>
      </c>
      <c r="R17" s="55">
        <f t="shared" si="1"/>
        <v>0</v>
      </c>
      <c r="S17" s="55">
        <f aca="true" t="shared" si="5" ref="S17:W18">S13-S15</f>
        <v>0</v>
      </c>
      <c r="T17" s="55">
        <f t="shared" si="5"/>
        <v>0</v>
      </c>
      <c r="U17" s="55">
        <f t="shared" si="5"/>
        <v>0</v>
      </c>
      <c r="V17" s="55">
        <f t="shared" si="5"/>
        <v>0</v>
      </c>
      <c r="W17" s="55">
        <f t="shared" si="5"/>
        <v>0</v>
      </c>
      <c r="X17" s="86">
        <f t="shared" si="2"/>
        <v>0</v>
      </c>
    </row>
    <row r="18" spans="1:24" ht="25.5">
      <c r="A18" s="178"/>
      <c r="B18" s="181"/>
      <c r="C18" s="185"/>
      <c r="D18" s="24" t="s">
        <v>23</v>
      </c>
      <c r="E18" s="86">
        <f t="shared" si="0"/>
        <v>0</v>
      </c>
      <c r="F18" s="58">
        <f>F14-F16</f>
        <v>0</v>
      </c>
      <c r="G18" s="58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8">
        <f t="shared" si="3"/>
        <v>0</v>
      </c>
      <c r="L18" s="58">
        <f t="shared" si="3"/>
        <v>0</v>
      </c>
      <c r="M18" s="58">
        <f t="shared" si="3"/>
        <v>0</v>
      </c>
      <c r="N18" s="55">
        <f t="shared" si="4"/>
        <v>0</v>
      </c>
      <c r="O18" s="55">
        <f t="shared" si="4"/>
        <v>0</v>
      </c>
      <c r="P18" s="55">
        <f t="shared" si="4"/>
        <v>0</v>
      </c>
      <c r="Q18" s="55">
        <f t="shared" si="4"/>
        <v>0</v>
      </c>
      <c r="R18" s="55">
        <f t="shared" si="1"/>
        <v>0</v>
      </c>
      <c r="S18" s="55">
        <f t="shared" si="5"/>
        <v>0</v>
      </c>
      <c r="T18" s="55">
        <f t="shared" si="5"/>
        <v>0</v>
      </c>
      <c r="U18" s="55">
        <f t="shared" si="5"/>
        <v>0</v>
      </c>
      <c r="V18" s="55">
        <f t="shared" si="5"/>
        <v>0</v>
      </c>
      <c r="W18" s="55">
        <f t="shared" si="5"/>
        <v>0</v>
      </c>
      <c r="X18" s="86">
        <f t="shared" si="2"/>
        <v>0</v>
      </c>
    </row>
    <row r="19" spans="1:24" ht="25.5">
      <c r="A19" s="178">
        <v>2</v>
      </c>
      <c r="B19" s="214" t="s">
        <v>208</v>
      </c>
      <c r="C19" s="185" t="s">
        <v>20</v>
      </c>
      <c r="D19" s="24" t="s">
        <v>139</v>
      </c>
      <c r="E19" s="86">
        <f aca="true" t="shared" si="6" ref="E19:E82">F19+G19+H19+I19+J19+K19+L19+M19</f>
        <v>164.8</v>
      </c>
      <c r="F19" s="62">
        <v>48.2</v>
      </c>
      <c r="G19" s="62">
        <v>0</v>
      </c>
      <c r="H19" s="62">
        <v>17.6</v>
      </c>
      <c r="I19" s="62">
        <v>0</v>
      </c>
      <c r="J19" s="62">
        <v>99</v>
      </c>
      <c r="K19" s="62">
        <v>0</v>
      </c>
      <c r="L19" s="62">
        <v>0</v>
      </c>
      <c r="M19" s="62">
        <v>0</v>
      </c>
      <c r="N19" s="88">
        <v>0</v>
      </c>
      <c r="O19" s="88">
        <v>10</v>
      </c>
      <c r="P19" s="88">
        <v>125.2</v>
      </c>
      <c r="Q19" s="88">
        <v>0</v>
      </c>
      <c r="R19" s="55">
        <f aca="true" t="shared" si="7" ref="R19:R82">S19+T19</f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86">
        <f aca="true" t="shared" si="8" ref="X19:X82">E19+N19+O19+P19+Q19+R19+U19+V19+W19</f>
        <v>300</v>
      </c>
    </row>
    <row r="20" spans="1:24" ht="25.5">
      <c r="A20" s="178"/>
      <c r="B20" s="183"/>
      <c r="C20" s="185"/>
      <c r="D20" s="24" t="s">
        <v>23</v>
      </c>
      <c r="E20" s="86">
        <f t="shared" si="6"/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88">
        <v>0</v>
      </c>
      <c r="O20" s="88">
        <v>0</v>
      </c>
      <c r="P20" s="88">
        <v>0</v>
      </c>
      <c r="Q20" s="88">
        <v>0</v>
      </c>
      <c r="R20" s="55">
        <f t="shared" si="7"/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86">
        <f t="shared" si="8"/>
        <v>0</v>
      </c>
    </row>
    <row r="21" spans="1:24" ht="25.5">
      <c r="A21" s="178"/>
      <c r="B21" s="183"/>
      <c r="C21" s="185" t="s">
        <v>21</v>
      </c>
      <c r="D21" s="24" t="s">
        <v>139</v>
      </c>
      <c r="E21" s="86">
        <f t="shared" si="6"/>
        <v>164.8</v>
      </c>
      <c r="F21" s="62">
        <v>48.2</v>
      </c>
      <c r="G21" s="62">
        <v>0</v>
      </c>
      <c r="H21" s="62">
        <v>17.6</v>
      </c>
      <c r="I21" s="62">
        <v>0</v>
      </c>
      <c r="J21" s="62">
        <v>99</v>
      </c>
      <c r="K21" s="62">
        <v>0</v>
      </c>
      <c r="L21" s="62">
        <v>0</v>
      </c>
      <c r="M21" s="62">
        <v>0</v>
      </c>
      <c r="N21" s="88">
        <v>0</v>
      </c>
      <c r="O21" s="88">
        <v>10</v>
      </c>
      <c r="P21" s="88">
        <v>125.2</v>
      </c>
      <c r="Q21" s="88">
        <v>0</v>
      </c>
      <c r="R21" s="55">
        <f t="shared" si="7"/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86">
        <f t="shared" si="8"/>
        <v>300</v>
      </c>
    </row>
    <row r="22" spans="1:24" ht="25.5">
      <c r="A22" s="178"/>
      <c r="B22" s="183"/>
      <c r="C22" s="185"/>
      <c r="D22" s="24" t="s">
        <v>23</v>
      </c>
      <c r="E22" s="86">
        <f t="shared" si="6"/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88">
        <v>0</v>
      </c>
      <c r="O22" s="88">
        <v>0</v>
      </c>
      <c r="P22" s="88">
        <v>0</v>
      </c>
      <c r="Q22" s="88">
        <v>0</v>
      </c>
      <c r="R22" s="55">
        <f t="shared" si="7"/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86">
        <f t="shared" si="8"/>
        <v>0</v>
      </c>
    </row>
    <row r="23" spans="1:24" ht="25.5">
      <c r="A23" s="178"/>
      <c r="B23" s="183"/>
      <c r="C23" s="185" t="s">
        <v>22</v>
      </c>
      <c r="D23" s="24" t="s">
        <v>139</v>
      </c>
      <c r="E23" s="86">
        <f t="shared" si="6"/>
        <v>0</v>
      </c>
      <c r="F23" s="58">
        <f>F19-F21</f>
        <v>0</v>
      </c>
      <c r="G23" s="58">
        <f aca="true" t="shared" si="9" ref="G23:Q23">G19-G21</f>
        <v>0</v>
      </c>
      <c r="H23" s="58">
        <f t="shared" si="9"/>
        <v>0</v>
      </c>
      <c r="I23" s="58">
        <f t="shared" si="9"/>
        <v>0</v>
      </c>
      <c r="J23" s="58">
        <f t="shared" si="9"/>
        <v>0</v>
      </c>
      <c r="K23" s="58">
        <f t="shared" si="9"/>
        <v>0</v>
      </c>
      <c r="L23" s="58">
        <f t="shared" si="9"/>
        <v>0</v>
      </c>
      <c r="M23" s="58">
        <f t="shared" si="9"/>
        <v>0</v>
      </c>
      <c r="N23" s="55">
        <f t="shared" si="9"/>
        <v>0</v>
      </c>
      <c r="O23" s="55">
        <f t="shared" si="9"/>
        <v>0</v>
      </c>
      <c r="P23" s="55">
        <f t="shared" si="9"/>
        <v>0</v>
      </c>
      <c r="Q23" s="55">
        <f t="shared" si="9"/>
        <v>0</v>
      </c>
      <c r="R23" s="55">
        <f t="shared" si="7"/>
        <v>0</v>
      </c>
      <c r="S23" s="55">
        <f aca="true" t="shared" si="10" ref="S23:W24">S19-S21</f>
        <v>0</v>
      </c>
      <c r="T23" s="55">
        <f t="shared" si="10"/>
        <v>0</v>
      </c>
      <c r="U23" s="55">
        <f t="shared" si="10"/>
        <v>0</v>
      </c>
      <c r="V23" s="55">
        <f t="shared" si="10"/>
        <v>0</v>
      </c>
      <c r="W23" s="55">
        <f t="shared" si="10"/>
        <v>0</v>
      </c>
      <c r="X23" s="86">
        <f t="shared" si="8"/>
        <v>0</v>
      </c>
    </row>
    <row r="24" spans="1:24" ht="25.5">
      <c r="A24" s="178"/>
      <c r="B24" s="184"/>
      <c r="C24" s="185"/>
      <c r="D24" s="24" t="s">
        <v>23</v>
      </c>
      <c r="E24" s="86">
        <f t="shared" si="6"/>
        <v>0</v>
      </c>
      <c r="F24" s="58">
        <f>F20-F22</f>
        <v>0</v>
      </c>
      <c r="G24" s="58">
        <f aca="true" t="shared" si="11" ref="G24:Q24">G20-G22</f>
        <v>0</v>
      </c>
      <c r="H24" s="58">
        <f t="shared" si="11"/>
        <v>0</v>
      </c>
      <c r="I24" s="58">
        <f t="shared" si="11"/>
        <v>0</v>
      </c>
      <c r="J24" s="58">
        <f t="shared" si="11"/>
        <v>0</v>
      </c>
      <c r="K24" s="58">
        <f t="shared" si="11"/>
        <v>0</v>
      </c>
      <c r="L24" s="58">
        <f t="shared" si="11"/>
        <v>0</v>
      </c>
      <c r="M24" s="58">
        <f t="shared" si="11"/>
        <v>0</v>
      </c>
      <c r="N24" s="55">
        <f t="shared" si="11"/>
        <v>0</v>
      </c>
      <c r="O24" s="55">
        <f t="shared" si="11"/>
        <v>0</v>
      </c>
      <c r="P24" s="55">
        <f t="shared" si="11"/>
        <v>0</v>
      </c>
      <c r="Q24" s="55">
        <f t="shared" si="11"/>
        <v>0</v>
      </c>
      <c r="R24" s="55">
        <f t="shared" si="7"/>
        <v>0</v>
      </c>
      <c r="S24" s="55">
        <f t="shared" si="10"/>
        <v>0</v>
      </c>
      <c r="T24" s="55">
        <f t="shared" si="10"/>
        <v>0</v>
      </c>
      <c r="U24" s="55">
        <f t="shared" si="10"/>
        <v>0</v>
      </c>
      <c r="V24" s="55">
        <f t="shared" si="10"/>
        <v>0</v>
      </c>
      <c r="W24" s="55">
        <f t="shared" si="10"/>
        <v>0</v>
      </c>
      <c r="X24" s="86">
        <f t="shared" si="8"/>
        <v>0</v>
      </c>
    </row>
    <row r="25" spans="1:24" ht="25.5">
      <c r="A25" s="178">
        <v>3</v>
      </c>
      <c r="B25" s="214" t="s">
        <v>209</v>
      </c>
      <c r="C25" s="185" t="s">
        <v>20</v>
      </c>
      <c r="D25" s="24" t="s">
        <v>139</v>
      </c>
      <c r="E25" s="86">
        <f t="shared" si="6"/>
        <v>108.70000000000002</v>
      </c>
      <c r="F25" s="62">
        <v>44.2</v>
      </c>
      <c r="G25" s="62">
        <v>16.2</v>
      </c>
      <c r="H25" s="62">
        <v>12.4</v>
      </c>
      <c r="I25" s="62">
        <v>0</v>
      </c>
      <c r="J25" s="62">
        <v>19.9</v>
      </c>
      <c r="K25" s="62">
        <v>0</v>
      </c>
      <c r="L25" s="62">
        <v>16</v>
      </c>
      <c r="M25" s="62">
        <v>0</v>
      </c>
      <c r="N25" s="88">
        <v>0</v>
      </c>
      <c r="O25" s="88">
        <v>13.8</v>
      </c>
      <c r="P25" s="88">
        <v>127.5</v>
      </c>
      <c r="Q25" s="88">
        <v>0</v>
      </c>
      <c r="R25" s="55">
        <f t="shared" si="7"/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86">
        <f t="shared" si="8"/>
        <v>250</v>
      </c>
    </row>
    <row r="26" spans="1:24" ht="25.5">
      <c r="A26" s="178"/>
      <c r="B26" s="183"/>
      <c r="C26" s="185"/>
      <c r="D26" s="24" t="s">
        <v>23</v>
      </c>
      <c r="E26" s="86">
        <f t="shared" si="6"/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88">
        <v>0</v>
      </c>
      <c r="O26" s="88">
        <v>0</v>
      </c>
      <c r="P26" s="88">
        <v>0</v>
      </c>
      <c r="Q26" s="88">
        <v>0</v>
      </c>
      <c r="R26" s="55">
        <f t="shared" si="7"/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86">
        <f t="shared" si="8"/>
        <v>0</v>
      </c>
    </row>
    <row r="27" spans="1:24" ht="25.5">
      <c r="A27" s="178"/>
      <c r="B27" s="183"/>
      <c r="C27" s="185" t="s">
        <v>21</v>
      </c>
      <c r="D27" s="24" t="s">
        <v>139</v>
      </c>
      <c r="E27" s="86">
        <f t="shared" si="6"/>
        <v>108.70000000000002</v>
      </c>
      <c r="F27" s="62">
        <v>44.2</v>
      </c>
      <c r="G27" s="62">
        <v>16.2</v>
      </c>
      <c r="H27" s="62">
        <v>12.4</v>
      </c>
      <c r="I27" s="62">
        <v>0</v>
      </c>
      <c r="J27" s="62">
        <v>19.9</v>
      </c>
      <c r="K27" s="62">
        <v>0</v>
      </c>
      <c r="L27" s="62">
        <v>16</v>
      </c>
      <c r="M27" s="62">
        <v>0</v>
      </c>
      <c r="N27" s="88">
        <v>0</v>
      </c>
      <c r="O27" s="88">
        <v>13.8</v>
      </c>
      <c r="P27" s="88">
        <v>127.5</v>
      </c>
      <c r="Q27" s="88">
        <v>0</v>
      </c>
      <c r="R27" s="55">
        <f t="shared" si="7"/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86">
        <f t="shared" si="8"/>
        <v>250</v>
      </c>
    </row>
    <row r="28" spans="1:24" ht="25.5">
      <c r="A28" s="178"/>
      <c r="B28" s="183"/>
      <c r="C28" s="185"/>
      <c r="D28" s="24" t="s">
        <v>23</v>
      </c>
      <c r="E28" s="86">
        <f t="shared" si="6"/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88">
        <v>0</v>
      </c>
      <c r="O28" s="88">
        <v>0</v>
      </c>
      <c r="P28" s="88">
        <v>0</v>
      </c>
      <c r="Q28" s="88">
        <v>0</v>
      </c>
      <c r="R28" s="55">
        <f t="shared" si="7"/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86">
        <f t="shared" si="8"/>
        <v>0</v>
      </c>
    </row>
    <row r="29" spans="1:24" ht="25.5">
      <c r="A29" s="178"/>
      <c r="B29" s="183"/>
      <c r="C29" s="185" t="s">
        <v>22</v>
      </c>
      <c r="D29" s="24" t="s">
        <v>139</v>
      </c>
      <c r="E29" s="86">
        <f t="shared" si="6"/>
        <v>0</v>
      </c>
      <c r="F29" s="58">
        <f>F25-F27</f>
        <v>0</v>
      </c>
      <c r="G29" s="58">
        <f aca="true" t="shared" si="12" ref="G29:Q29">G25-G27</f>
        <v>0</v>
      </c>
      <c r="H29" s="58">
        <f t="shared" si="12"/>
        <v>0</v>
      </c>
      <c r="I29" s="58">
        <f t="shared" si="12"/>
        <v>0</v>
      </c>
      <c r="J29" s="58">
        <f t="shared" si="12"/>
        <v>0</v>
      </c>
      <c r="K29" s="58">
        <f t="shared" si="12"/>
        <v>0</v>
      </c>
      <c r="L29" s="58">
        <f t="shared" si="12"/>
        <v>0</v>
      </c>
      <c r="M29" s="58">
        <f t="shared" si="12"/>
        <v>0</v>
      </c>
      <c r="N29" s="55">
        <f t="shared" si="12"/>
        <v>0</v>
      </c>
      <c r="O29" s="55">
        <f t="shared" si="12"/>
        <v>0</v>
      </c>
      <c r="P29" s="55">
        <f t="shared" si="12"/>
        <v>0</v>
      </c>
      <c r="Q29" s="55">
        <f t="shared" si="12"/>
        <v>0</v>
      </c>
      <c r="R29" s="55">
        <f t="shared" si="7"/>
        <v>0</v>
      </c>
      <c r="S29" s="55">
        <f aca="true" t="shared" si="13" ref="S29:W30">S25-S27</f>
        <v>0</v>
      </c>
      <c r="T29" s="55">
        <f t="shared" si="13"/>
        <v>0</v>
      </c>
      <c r="U29" s="55">
        <f t="shared" si="13"/>
        <v>0</v>
      </c>
      <c r="V29" s="55">
        <f t="shared" si="13"/>
        <v>0</v>
      </c>
      <c r="W29" s="55">
        <f t="shared" si="13"/>
        <v>0</v>
      </c>
      <c r="X29" s="86">
        <f t="shared" si="8"/>
        <v>0</v>
      </c>
    </row>
    <row r="30" spans="1:24" ht="25.5">
      <c r="A30" s="178"/>
      <c r="B30" s="184"/>
      <c r="C30" s="185"/>
      <c r="D30" s="24" t="s">
        <v>23</v>
      </c>
      <c r="E30" s="86">
        <f t="shared" si="6"/>
        <v>0</v>
      </c>
      <c r="F30" s="58">
        <f>F26-F28</f>
        <v>0</v>
      </c>
      <c r="G30" s="58">
        <f aca="true" t="shared" si="14" ref="G30:Q30">G26-G28</f>
        <v>0</v>
      </c>
      <c r="H30" s="58">
        <f t="shared" si="14"/>
        <v>0</v>
      </c>
      <c r="I30" s="58">
        <f t="shared" si="14"/>
        <v>0</v>
      </c>
      <c r="J30" s="58">
        <f t="shared" si="14"/>
        <v>0</v>
      </c>
      <c r="K30" s="58">
        <f t="shared" si="14"/>
        <v>0</v>
      </c>
      <c r="L30" s="58">
        <f t="shared" si="14"/>
        <v>0</v>
      </c>
      <c r="M30" s="58">
        <f t="shared" si="14"/>
        <v>0</v>
      </c>
      <c r="N30" s="55">
        <f t="shared" si="14"/>
        <v>0</v>
      </c>
      <c r="O30" s="55">
        <f t="shared" si="14"/>
        <v>0</v>
      </c>
      <c r="P30" s="55">
        <f t="shared" si="14"/>
        <v>0</v>
      </c>
      <c r="Q30" s="55">
        <f t="shared" si="14"/>
        <v>0</v>
      </c>
      <c r="R30" s="55">
        <f t="shared" si="7"/>
        <v>0</v>
      </c>
      <c r="S30" s="55">
        <f t="shared" si="13"/>
        <v>0</v>
      </c>
      <c r="T30" s="55">
        <f t="shared" si="13"/>
        <v>0</v>
      </c>
      <c r="U30" s="55">
        <f t="shared" si="13"/>
        <v>0</v>
      </c>
      <c r="V30" s="55">
        <f t="shared" si="13"/>
        <v>0</v>
      </c>
      <c r="W30" s="55">
        <f t="shared" si="13"/>
        <v>0</v>
      </c>
      <c r="X30" s="86">
        <f t="shared" si="8"/>
        <v>0</v>
      </c>
    </row>
    <row r="31" spans="1:24" ht="25.5">
      <c r="A31" s="178">
        <v>4</v>
      </c>
      <c r="B31" s="182" t="s">
        <v>210</v>
      </c>
      <c r="C31" s="185" t="s">
        <v>20</v>
      </c>
      <c r="D31" s="24" t="s">
        <v>139</v>
      </c>
      <c r="E31" s="86">
        <f t="shared" si="6"/>
        <v>632</v>
      </c>
      <c r="F31" s="62">
        <v>182.4</v>
      </c>
      <c r="G31" s="62">
        <v>0</v>
      </c>
      <c r="H31" s="62">
        <v>90</v>
      </c>
      <c r="I31" s="62">
        <v>0</v>
      </c>
      <c r="J31" s="62">
        <v>244.6</v>
      </c>
      <c r="K31" s="62">
        <v>40</v>
      </c>
      <c r="L31" s="62">
        <v>75</v>
      </c>
      <c r="M31" s="62">
        <v>0</v>
      </c>
      <c r="N31" s="88">
        <v>0</v>
      </c>
      <c r="O31" s="88">
        <v>33</v>
      </c>
      <c r="P31" s="88">
        <v>237</v>
      </c>
      <c r="Q31" s="88">
        <v>0</v>
      </c>
      <c r="R31" s="55">
        <f t="shared" si="7"/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86">
        <f t="shared" si="8"/>
        <v>902</v>
      </c>
    </row>
    <row r="32" spans="1:24" ht="25.5">
      <c r="A32" s="178"/>
      <c r="B32" s="182"/>
      <c r="C32" s="185"/>
      <c r="D32" s="24" t="s">
        <v>23</v>
      </c>
      <c r="E32" s="86">
        <f t="shared" si="6"/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88">
        <v>0</v>
      </c>
      <c r="O32" s="88">
        <v>0</v>
      </c>
      <c r="P32" s="88">
        <v>0</v>
      </c>
      <c r="Q32" s="88">
        <v>0</v>
      </c>
      <c r="R32" s="55">
        <f t="shared" si="7"/>
        <v>0</v>
      </c>
      <c r="S32" s="63">
        <v>0</v>
      </c>
      <c r="T32" s="63">
        <v>0</v>
      </c>
      <c r="U32" s="63">
        <v>45</v>
      </c>
      <c r="V32" s="63">
        <v>0</v>
      </c>
      <c r="W32" s="63">
        <v>0</v>
      </c>
      <c r="X32" s="86">
        <f t="shared" si="8"/>
        <v>45</v>
      </c>
    </row>
    <row r="33" spans="1:24" ht="25.5">
      <c r="A33" s="178"/>
      <c r="B33" s="182"/>
      <c r="C33" s="185" t="s">
        <v>21</v>
      </c>
      <c r="D33" s="24" t="s">
        <v>139</v>
      </c>
      <c r="E33" s="86">
        <f t="shared" si="6"/>
        <v>632</v>
      </c>
      <c r="F33" s="62">
        <v>182.4</v>
      </c>
      <c r="G33" s="62">
        <v>0</v>
      </c>
      <c r="H33" s="62">
        <v>90</v>
      </c>
      <c r="I33" s="62">
        <v>0</v>
      </c>
      <c r="J33" s="62">
        <v>244.6</v>
      </c>
      <c r="K33" s="62">
        <v>40</v>
      </c>
      <c r="L33" s="62">
        <v>75</v>
      </c>
      <c r="M33" s="62">
        <v>0</v>
      </c>
      <c r="N33" s="88">
        <v>0</v>
      </c>
      <c r="O33" s="88">
        <v>33</v>
      </c>
      <c r="P33" s="88">
        <v>237</v>
      </c>
      <c r="Q33" s="88">
        <v>0</v>
      </c>
      <c r="R33" s="55">
        <f t="shared" si="7"/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86">
        <f t="shared" si="8"/>
        <v>902</v>
      </c>
    </row>
    <row r="34" spans="1:24" ht="25.5">
      <c r="A34" s="178"/>
      <c r="B34" s="182"/>
      <c r="C34" s="185"/>
      <c r="D34" s="24" t="s">
        <v>23</v>
      </c>
      <c r="E34" s="86">
        <f t="shared" si="6"/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88">
        <v>0</v>
      </c>
      <c r="O34" s="88">
        <v>0</v>
      </c>
      <c r="P34" s="88">
        <v>0</v>
      </c>
      <c r="Q34" s="88">
        <v>0</v>
      </c>
      <c r="R34" s="55">
        <f t="shared" si="7"/>
        <v>0</v>
      </c>
      <c r="S34" s="63">
        <v>0</v>
      </c>
      <c r="T34" s="63">
        <v>0</v>
      </c>
      <c r="U34" s="63">
        <v>45</v>
      </c>
      <c r="V34" s="63">
        <v>0</v>
      </c>
      <c r="W34" s="63">
        <v>0</v>
      </c>
      <c r="X34" s="86">
        <f t="shared" si="8"/>
        <v>45</v>
      </c>
    </row>
    <row r="35" spans="1:24" ht="25.5">
      <c r="A35" s="178"/>
      <c r="B35" s="182"/>
      <c r="C35" s="185" t="s">
        <v>22</v>
      </c>
      <c r="D35" s="24" t="s">
        <v>139</v>
      </c>
      <c r="E35" s="86">
        <f t="shared" si="6"/>
        <v>0</v>
      </c>
      <c r="F35" s="58">
        <f>F31-F33</f>
        <v>0</v>
      </c>
      <c r="G35" s="58">
        <f aca="true" t="shared" si="15" ref="G35:Q35">G31-G33</f>
        <v>0</v>
      </c>
      <c r="H35" s="58">
        <f t="shared" si="15"/>
        <v>0</v>
      </c>
      <c r="I35" s="58">
        <f t="shared" si="15"/>
        <v>0</v>
      </c>
      <c r="J35" s="58">
        <f t="shared" si="15"/>
        <v>0</v>
      </c>
      <c r="K35" s="58">
        <f t="shared" si="15"/>
        <v>0</v>
      </c>
      <c r="L35" s="58">
        <f t="shared" si="15"/>
        <v>0</v>
      </c>
      <c r="M35" s="58">
        <f t="shared" si="15"/>
        <v>0</v>
      </c>
      <c r="N35" s="55">
        <f t="shared" si="15"/>
        <v>0</v>
      </c>
      <c r="O35" s="55">
        <f t="shared" si="15"/>
        <v>0</v>
      </c>
      <c r="P35" s="55">
        <f t="shared" si="15"/>
        <v>0</v>
      </c>
      <c r="Q35" s="55">
        <f t="shared" si="15"/>
        <v>0</v>
      </c>
      <c r="R35" s="55">
        <f t="shared" si="7"/>
        <v>0</v>
      </c>
      <c r="S35" s="55">
        <f aca="true" t="shared" si="16" ref="S35:W36">S31-S33</f>
        <v>0</v>
      </c>
      <c r="T35" s="55">
        <f t="shared" si="16"/>
        <v>0</v>
      </c>
      <c r="U35" s="55">
        <f t="shared" si="16"/>
        <v>0</v>
      </c>
      <c r="V35" s="55">
        <f t="shared" si="16"/>
        <v>0</v>
      </c>
      <c r="W35" s="55">
        <f t="shared" si="16"/>
        <v>0</v>
      </c>
      <c r="X35" s="86">
        <f t="shared" si="8"/>
        <v>0</v>
      </c>
    </row>
    <row r="36" spans="1:24" ht="25.5">
      <c r="A36" s="178"/>
      <c r="B36" s="182"/>
      <c r="C36" s="185"/>
      <c r="D36" s="24" t="s">
        <v>23</v>
      </c>
      <c r="E36" s="86">
        <f t="shared" si="6"/>
        <v>0</v>
      </c>
      <c r="F36" s="58">
        <f>F32-F34</f>
        <v>0</v>
      </c>
      <c r="G36" s="58">
        <f aca="true" t="shared" si="17" ref="G36:Q36">G32-G34</f>
        <v>0</v>
      </c>
      <c r="H36" s="58">
        <f t="shared" si="17"/>
        <v>0</v>
      </c>
      <c r="I36" s="58">
        <f t="shared" si="17"/>
        <v>0</v>
      </c>
      <c r="J36" s="58">
        <f t="shared" si="17"/>
        <v>0</v>
      </c>
      <c r="K36" s="58">
        <f t="shared" si="17"/>
        <v>0</v>
      </c>
      <c r="L36" s="58">
        <f t="shared" si="17"/>
        <v>0</v>
      </c>
      <c r="M36" s="58">
        <f t="shared" si="17"/>
        <v>0</v>
      </c>
      <c r="N36" s="55">
        <f t="shared" si="17"/>
        <v>0</v>
      </c>
      <c r="O36" s="55">
        <f t="shared" si="17"/>
        <v>0</v>
      </c>
      <c r="P36" s="55">
        <f t="shared" si="17"/>
        <v>0</v>
      </c>
      <c r="Q36" s="55">
        <f t="shared" si="17"/>
        <v>0</v>
      </c>
      <c r="R36" s="55">
        <f t="shared" si="7"/>
        <v>0</v>
      </c>
      <c r="S36" s="55">
        <f t="shared" si="16"/>
        <v>0</v>
      </c>
      <c r="T36" s="55">
        <f t="shared" si="16"/>
        <v>0</v>
      </c>
      <c r="U36" s="55">
        <f t="shared" si="16"/>
        <v>0</v>
      </c>
      <c r="V36" s="55">
        <f t="shared" si="16"/>
        <v>0</v>
      </c>
      <c r="W36" s="55">
        <f t="shared" si="16"/>
        <v>0</v>
      </c>
      <c r="X36" s="86">
        <f t="shared" si="8"/>
        <v>0</v>
      </c>
    </row>
    <row r="37" spans="1:24" ht="25.5">
      <c r="A37" s="178">
        <v>5</v>
      </c>
      <c r="B37" s="182" t="s">
        <v>211</v>
      </c>
      <c r="C37" s="185" t="s">
        <v>20</v>
      </c>
      <c r="D37" s="24" t="s">
        <v>139</v>
      </c>
      <c r="E37" s="86">
        <f t="shared" si="6"/>
        <v>403</v>
      </c>
      <c r="F37" s="62">
        <v>43.3</v>
      </c>
      <c r="G37" s="62">
        <v>24.6</v>
      </c>
      <c r="H37" s="62">
        <v>0</v>
      </c>
      <c r="I37" s="62">
        <v>0</v>
      </c>
      <c r="J37" s="62">
        <v>258</v>
      </c>
      <c r="K37" s="62">
        <v>3.3</v>
      </c>
      <c r="L37" s="62">
        <v>73.8</v>
      </c>
      <c r="M37" s="62">
        <v>0</v>
      </c>
      <c r="N37" s="88">
        <v>0</v>
      </c>
      <c r="O37" s="88">
        <v>47</v>
      </c>
      <c r="P37" s="88">
        <v>350</v>
      </c>
      <c r="Q37" s="88">
        <v>0</v>
      </c>
      <c r="R37" s="55">
        <f t="shared" si="7"/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86">
        <f t="shared" si="8"/>
        <v>800</v>
      </c>
    </row>
    <row r="38" spans="1:24" ht="25.5">
      <c r="A38" s="178"/>
      <c r="B38" s="182"/>
      <c r="C38" s="185"/>
      <c r="D38" s="24" t="s">
        <v>23</v>
      </c>
      <c r="E38" s="86">
        <f t="shared" si="6"/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88">
        <v>0</v>
      </c>
      <c r="O38" s="88">
        <v>0</v>
      </c>
      <c r="P38" s="88">
        <v>0</v>
      </c>
      <c r="Q38" s="88">
        <v>0</v>
      </c>
      <c r="R38" s="55">
        <f t="shared" si="7"/>
        <v>0</v>
      </c>
      <c r="S38" s="63">
        <v>0</v>
      </c>
      <c r="T38" s="63">
        <v>0</v>
      </c>
      <c r="U38" s="63">
        <v>45</v>
      </c>
      <c r="V38" s="63">
        <v>0</v>
      </c>
      <c r="W38" s="63">
        <v>0</v>
      </c>
      <c r="X38" s="86">
        <f t="shared" si="8"/>
        <v>45</v>
      </c>
    </row>
    <row r="39" spans="1:24" ht="25.5">
      <c r="A39" s="178"/>
      <c r="B39" s="182"/>
      <c r="C39" s="185" t="s">
        <v>21</v>
      </c>
      <c r="D39" s="24" t="s">
        <v>139</v>
      </c>
      <c r="E39" s="86">
        <f t="shared" si="6"/>
        <v>403</v>
      </c>
      <c r="F39" s="62">
        <v>43.3</v>
      </c>
      <c r="G39" s="62">
        <v>24.6</v>
      </c>
      <c r="H39" s="62">
        <v>0</v>
      </c>
      <c r="I39" s="62">
        <v>0</v>
      </c>
      <c r="J39" s="62">
        <v>258</v>
      </c>
      <c r="K39" s="62">
        <v>3.3</v>
      </c>
      <c r="L39" s="62">
        <v>73.8</v>
      </c>
      <c r="M39" s="62">
        <v>0</v>
      </c>
      <c r="N39" s="88">
        <v>0</v>
      </c>
      <c r="O39" s="88">
        <v>47</v>
      </c>
      <c r="P39" s="88">
        <v>350</v>
      </c>
      <c r="Q39" s="88">
        <v>0</v>
      </c>
      <c r="R39" s="55">
        <f t="shared" si="7"/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86">
        <f t="shared" si="8"/>
        <v>800</v>
      </c>
    </row>
    <row r="40" spans="1:24" ht="25.5">
      <c r="A40" s="178"/>
      <c r="B40" s="182"/>
      <c r="C40" s="185"/>
      <c r="D40" s="24" t="s">
        <v>23</v>
      </c>
      <c r="E40" s="86">
        <f t="shared" si="6"/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88">
        <v>0</v>
      </c>
      <c r="O40" s="88">
        <v>0</v>
      </c>
      <c r="P40" s="88">
        <v>0</v>
      </c>
      <c r="Q40" s="88">
        <v>0</v>
      </c>
      <c r="R40" s="55">
        <f t="shared" si="7"/>
        <v>0</v>
      </c>
      <c r="S40" s="63">
        <v>0</v>
      </c>
      <c r="T40" s="63">
        <v>0</v>
      </c>
      <c r="U40" s="63">
        <v>45</v>
      </c>
      <c r="V40" s="63">
        <v>0</v>
      </c>
      <c r="W40" s="63">
        <v>0</v>
      </c>
      <c r="X40" s="86">
        <f t="shared" si="8"/>
        <v>45</v>
      </c>
    </row>
    <row r="41" spans="1:24" ht="25.5">
      <c r="A41" s="178"/>
      <c r="B41" s="182"/>
      <c r="C41" s="185" t="s">
        <v>22</v>
      </c>
      <c r="D41" s="24" t="s">
        <v>139</v>
      </c>
      <c r="E41" s="86">
        <f t="shared" si="6"/>
        <v>0</v>
      </c>
      <c r="F41" s="58">
        <f>F37-F39</f>
        <v>0</v>
      </c>
      <c r="G41" s="58">
        <f aca="true" t="shared" si="18" ref="G41:Q41">G37-G39</f>
        <v>0</v>
      </c>
      <c r="H41" s="58">
        <f t="shared" si="18"/>
        <v>0</v>
      </c>
      <c r="I41" s="58">
        <f t="shared" si="18"/>
        <v>0</v>
      </c>
      <c r="J41" s="58">
        <f t="shared" si="18"/>
        <v>0</v>
      </c>
      <c r="K41" s="58">
        <f t="shared" si="18"/>
        <v>0</v>
      </c>
      <c r="L41" s="58">
        <f t="shared" si="18"/>
        <v>0</v>
      </c>
      <c r="M41" s="58">
        <f t="shared" si="18"/>
        <v>0</v>
      </c>
      <c r="N41" s="55">
        <f t="shared" si="18"/>
        <v>0</v>
      </c>
      <c r="O41" s="55">
        <f t="shared" si="18"/>
        <v>0</v>
      </c>
      <c r="P41" s="55">
        <f t="shared" si="18"/>
        <v>0</v>
      </c>
      <c r="Q41" s="55">
        <f t="shared" si="18"/>
        <v>0</v>
      </c>
      <c r="R41" s="55">
        <f t="shared" si="7"/>
        <v>0</v>
      </c>
      <c r="S41" s="55">
        <f aca="true" t="shared" si="19" ref="S41:W42">S37-S39</f>
        <v>0</v>
      </c>
      <c r="T41" s="55">
        <f t="shared" si="19"/>
        <v>0</v>
      </c>
      <c r="U41" s="55">
        <f t="shared" si="19"/>
        <v>0</v>
      </c>
      <c r="V41" s="55">
        <f t="shared" si="19"/>
        <v>0</v>
      </c>
      <c r="W41" s="55">
        <f t="shared" si="19"/>
        <v>0</v>
      </c>
      <c r="X41" s="86">
        <f t="shared" si="8"/>
        <v>0</v>
      </c>
    </row>
    <row r="42" spans="1:24" ht="25.5">
      <c r="A42" s="178"/>
      <c r="B42" s="182"/>
      <c r="C42" s="185"/>
      <c r="D42" s="24" t="s">
        <v>23</v>
      </c>
      <c r="E42" s="86">
        <f t="shared" si="6"/>
        <v>0</v>
      </c>
      <c r="F42" s="58">
        <f>F38-F40</f>
        <v>0</v>
      </c>
      <c r="G42" s="58">
        <f aca="true" t="shared" si="20" ref="G42:Q42">G38-G40</f>
        <v>0</v>
      </c>
      <c r="H42" s="58">
        <f t="shared" si="20"/>
        <v>0</v>
      </c>
      <c r="I42" s="58">
        <f t="shared" si="20"/>
        <v>0</v>
      </c>
      <c r="J42" s="58">
        <f t="shared" si="20"/>
        <v>0</v>
      </c>
      <c r="K42" s="58">
        <f t="shared" si="20"/>
        <v>0</v>
      </c>
      <c r="L42" s="58">
        <f t="shared" si="20"/>
        <v>0</v>
      </c>
      <c r="M42" s="58">
        <f t="shared" si="20"/>
        <v>0</v>
      </c>
      <c r="N42" s="55">
        <f t="shared" si="20"/>
        <v>0</v>
      </c>
      <c r="O42" s="55">
        <f t="shared" si="20"/>
        <v>0</v>
      </c>
      <c r="P42" s="55">
        <f t="shared" si="20"/>
        <v>0</v>
      </c>
      <c r="Q42" s="55">
        <f t="shared" si="20"/>
        <v>0</v>
      </c>
      <c r="R42" s="55">
        <f t="shared" si="7"/>
        <v>0</v>
      </c>
      <c r="S42" s="55">
        <f t="shared" si="19"/>
        <v>0</v>
      </c>
      <c r="T42" s="55">
        <f t="shared" si="19"/>
        <v>0</v>
      </c>
      <c r="U42" s="55">
        <f t="shared" si="19"/>
        <v>0</v>
      </c>
      <c r="V42" s="55">
        <f t="shared" si="19"/>
        <v>0</v>
      </c>
      <c r="W42" s="55">
        <f t="shared" si="19"/>
        <v>0</v>
      </c>
      <c r="X42" s="86">
        <f t="shared" si="8"/>
        <v>0</v>
      </c>
    </row>
    <row r="43" spans="1:24" ht="25.5">
      <c r="A43" s="178">
        <v>6</v>
      </c>
      <c r="B43" s="182" t="s">
        <v>212</v>
      </c>
      <c r="C43" s="185" t="s">
        <v>20</v>
      </c>
      <c r="D43" s="24" t="s">
        <v>139</v>
      </c>
      <c r="E43" s="86">
        <f t="shared" si="6"/>
        <v>150.10000000000002</v>
      </c>
      <c r="F43" s="62">
        <v>33.2</v>
      </c>
      <c r="G43" s="62">
        <v>12</v>
      </c>
      <c r="H43" s="62">
        <v>44.1</v>
      </c>
      <c r="I43" s="62">
        <v>0</v>
      </c>
      <c r="J43" s="62">
        <v>60.8</v>
      </c>
      <c r="K43" s="62">
        <v>0</v>
      </c>
      <c r="L43" s="62">
        <v>0</v>
      </c>
      <c r="M43" s="62">
        <v>0</v>
      </c>
      <c r="N43" s="88">
        <v>0</v>
      </c>
      <c r="O43" s="88">
        <v>0</v>
      </c>
      <c r="P43" s="88">
        <v>0</v>
      </c>
      <c r="Q43" s="88">
        <v>0</v>
      </c>
      <c r="R43" s="55">
        <f t="shared" si="7"/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86">
        <f t="shared" si="8"/>
        <v>150.10000000000002</v>
      </c>
    </row>
    <row r="44" spans="1:24" ht="25.5">
      <c r="A44" s="178"/>
      <c r="B44" s="182"/>
      <c r="C44" s="185"/>
      <c r="D44" s="24" t="s">
        <v>23</v>
      </c>
      <c r="E44" s="86">
        <f t="shared" si="6"/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88">
        <v>0</v>
      </c>
      <c r="O44" s="88">
        <v>0</v>
      </c>
      <c r="P44" s="88">
        <v>0</v>
      </c>
      <c r="Q44" s="88">
        <v>0</v>
      </c>
      <c r="R44" s="55">
        <f t="shared" si="7"/>
        <v>0</v>
      </c>
      <c r="S44" s="63">
        <v>0</v>
      </c>
      <c r="T44" s="63">
        <v>0</v>
      </c>
      <c r="U44" s="63">
        <v>45</v>
      </c>
      <c r="V44" s="63">
        <v>0</v>
      </c>
      <c r="W44" s="63">
        <v>0</v>
      </c>
      <c r="X44" s="86">
        <f t="shared" si="8"/>
        <v>45</v>
      </c>
    </row>
    <row r="45" spans="1:24" ht="25.5">
      <c r="A45" s="178"/>
      <c r="B45" s="182"/>
      <c r="C45" s="185" t="s">
        <v>21</v>
      </c>
      <c r="D45" s="24" t="s">
        <v>139</v>
      </c>
      <c r="E45" s="86">
        <f t="shared" si="6"/>
        <v>150.10000000000002</v>
      </c>
      <c r="F45" s="62">
        <v>33.2</v>
      </c>
      <c r="G45" s="62">
        <v>12</v>
      </c>
      <c r="H45" s="62">
        <v>44.1</v>
      </c>
      <c r="I45" s="62">
        <v>0</v>
      </c>
      <c r="J45" s="62">
        <v>60.8</v>
      </c>
      <c r="K45" s="62">
        <v>0</v>
      </c>
      <c r="L45" s="62">
        <v>0</v>
      </c>
      <c r="M45" s="62">
        <v>0</v>
      </c>
      <c r="N45" s="88">
        <v>0</v>
      </c>
      <c r="O45" s="88">
        <v>0</v>
      </c>
      <c r="P45" s="88">
        <v>0</v>
      </c>
      <c r="Q45" s="88">
        <v>0</v>
      </c>
      <c r="R45" s="55">
        <f t="shared" si="7"/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86">
        <f t="shared" si="8"/>
        <v>150.10000000000002</v>
      </c>
    </row>
    <row r="46" spans="1:24" ht="25.5">
      <c r="A46" s="178"/>
      <c r="B46" s="182"/>
      <c r="C46" s="185"/>
      <c r="D46" s="24" t="s">
        <v>23</v>
      </c>
      <c r="E46" s="86">
        <f t="shared" si="6"/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88">
        <v>0</v>
      </c>
      <c r="O46" s="88">
        <v>0</v>
      </c>
      <c r="P46" s="88">
        <v>0</v>
      </c>
      <c r="Q46" s="88">
        <v>0</v>
      </c>
      <c r="R46" s="55">
        <f t="shared" si="7"/>
        <v>0</v>
      </c>
      <c r="S46" s="63">
        <v>0</v>
      </c>
      <c r="T46" s="63">
        <v>0</v>
      </c>
      <c r="U46" s="63">
        <v>45</v>
      </c>
      <c r="V46" s="63">
        <v>0</v>
      </c>
      <c r="W46" s="63">
        <v>0</v>
      </c>
      <c r="X46" s="86">
        <f t="shared" si="8"/>
        <v>45</v>
      </c>
    </row>
    <row r="47" spans="1:24" ht="25.5">
      <c r="A47" s="178"/>
      <c r="B47" s="182"/>
      <c r="C47" s="185" t="s">
        <v>22</v>
      </c>
      <c r="D47" s="24" t="s">
        <v>139</v>
      </c>
      <c r="E47" s="86">
        <f t="shared" si="6"/>
        <v>0</v>
      </c>
      <c r="F47" s="58">
        <f>F43-F45</f>
        <v>0</v>
      </c>
      <c r="G47" s="58">
        <f aca="true" t="shared" si="21" ref="G47:Q47">G43-G45</f>
        <v>0</v>
      </c>
      <c r="H47" s="58">
        <f t="shared" si="21"/>
        <v>0</v>
      </c>
      <c r="I47" s="58">
        <f t="shared" si="21"/>
        <v>0</v>
      </c>
      <c r="J47" s="58">
        <f t="shared" si="21"/>
        <v>0</v>
      </c>
      <c r="K47" s="58">
        <f t="shared" si="21"/>
        <v>0</v>
      </c>
      <c r="L47" s="58">
        <f t="shared" si="21"/>
        <v>0</v>
      </c>
      <c r="M47" s="58">
        <f t="shared" si="21"/>
        <v>0</v>
      </c>
      <c r="N47" s="55">
        <f t="shared" si="21"/>
        <v>0</v>
      </c>
      <c r="O47" s="55">
        <f t="shared" si="21"/>
        <v>0</v>
      </c>
      <c r="P47" s="55">
        <f t="shared" si="21"/>
        <v>0</v>
      </c>
      <c r="Q47" s="55">
        <f t="shared" si="21"/>
        <v>0</v>
      </c>
      <c r="R47" s="55">
        <f t="shared" si="7"/>
        <v>0</v>
      </c>
      <c r="S47" s="55">
        <f aca="true" t="shared" si="22" ref="S47:W48">S43-S45</f>
        <v>0</v>
      </c>
      <c r="T47" s="55">
        <f t="shared" si="22"/>
        <v>0</v>
      </c>
      <c r="U47" s="55">
        <f t="shared" si="22"/>
        <v>0</v>
      </c>
      <c r="V47" s="55">
        <f t="shared" si="22"/>
        <v>0</v>
      </c>
      <c r="W47" s="55">
        <f t="shared" si="22"/>
        <v>0</v>
      </c>
      <c r="X47" s="86">
        <f t="shared" si="8"/>
        <v>0</v>
      </c>
    </row>
    <row r="48" spans="1:24" ht="25.5">
      <c r="A48" s="178"/>
      <c r="B48" s="182"/>
      <c r="C48" s="185"/>
      <c r="D48" s="24" t="s">
        <v>23</v>
      </c>
      <c r="E48" s="86">
        <f t="shared" si="6"/>
        <v>0</v>
      </c>
      <c r="F48" s="58">
        <f>F44-F46</f>
        <v>0</v>
      </c>
      <c r="G48" s="58">
        <f aca="true" t="shared" si="23" ref="G48:Q48">G44-G46</f>
        <v>0</v>
      </c>
      <c r="H48" s="58">
        <f t="shared" si="23"/>
        <v>0</v>
      </c>
      <c r="I48" s="58">
        <f t="shared" si="23"/>
        <v>0</v>
      </c>
      <c r="J48" s="58">
        <f t="shared" si="23"/>
        <v>0</v>
      </c>
      <c r="K48" s="58">
        <f t="shared" si="23"/>
        <v>0</v>
      </c>
      <c r="L48" s="58">
        <f t="shared" si="23"/>
        <v>0</v>
      </c>
      <c r="M48" s="58">
        <f t="shared" si="23"/>
        <v>0</v>
      </c>
      <c r="N48" s="55">
        <f t="shared" si="23"/>
        <v>0</v>
      </c>
      <c r="O48" s="55">
        <f t="shared" si="23"/>
        <v>0</v>
      </c>
      <c r="P48" s="55">
        <f t="shared" si="23"/>
        <v>0</v>
      </c>
      <c r="Q48" s="55">
        <f t="shared" si="23"/>
        <v>0</v>
      </c>
      <c r="R48" s="55">
        <f t="shared" si="7"/>
        <v>0</v>
      </c>
      <c r="S48" s="55">
        <f t="shared" si="22"/>
        <v>0</v>
      </c>
      <c r="T48" s="55">
        <f t="shared" si="22"/>
        <v>0</v>
      </c>
      <c r="U48" s="55">
        <f t="shared" si="22"/>
        <v>0</v>
      </c>
      <c r="V48" s="55">
        <f t="shared" si="22"/>
        <v>0</v>
      </c>
      <c r="W48" s="55">
        <f t="shared" si="22"/>
        <v>0</v>
      </c>
      <c r="X48" s="86">
        <f t="shared" si="8"/>
        <v>0</v>
      </c>
    </row>
    <row r="49" spans="1:24" ht="25.5">
      <c r="A49" s="178">
        <v>7</v>
      </c>
      <c r="B49" s="182" t="s">
        <v>213</v>
      </c>
      <c r="C49" s="185" t="s">
        <v>20</v>
      </c>
      <c r="D49" s="24" t="s">
        <v>139</v>
      </c>
      <c r="E49" s="86">
        <f t="shared" si="6"/>
        <v>249.8</v>
      </c>
      <c r="F49" s="62">
        <v>79.7</v>
      </c>
      <c r="G49" s="62">
        <v>26.2</v>
      </c>
      <c r="H49" s="62">
        <v>14</v>
      </c>
      <c r="I49" s="62">
        <v>0</v>
      </c>
      <c r="J49" s="62">
        <v>70.4</v>
      </c>
      <c r="K49" s="62">
        <v>18.3</v>
      </c>
      <c r="L49" s="62">
        <v>41.2</v>
      </c>
      <c r="M49" s="62">
        <v>0</v>
      </c>
      <c r="N49" s="88">
        <v>0</v>
      </c>
      <c r="O49" s="88">
        <v>0</v>
      </c>
      <c r="P49" s="88">
        <v>140</v>
      </c>
      <c r="Q49" s="88">
        <v>0</v>
      </c>
      <c r="R49" s="55">
        <f t="shared" si="7"/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86">
        <f t="shared" si="8"/>
        <v>389.8</v>
      </c>
    </row>
    <row r="50" spans="1:24" ht="25.5">
      <c r="A50" s="178"/>
      <c r="B50" s="182"/>
      <c r="C50" s="185"/>
      <c r="D50" s="24" t="s">
        <v>23</v>
      </c>
      <c r="E50" s="86">
        <f t="shared" si="6"/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88">
        <v>0</v>
      </c>
      <c r="O50" s="88">
        <v>0</v>
      </c>
      <c r="P50" s="88">
        <v>0</v>
      </c>
      <c r="Q50" s="88">
        <v>0</v>
      </c>
      <c r="R50" s="55">
        <f t="shared" si="7"/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86">
        <f t="shared" si="8"/>
        <v>0</v>
      </c>
    </row>
    <row r="51" spans="1:24" ht="25.5">
      <c r="A51" s="178"/>
      <c r="B51" s="182"/>
      <c r="C51" s="185" t="s">
        <v>21</v>
      </c>
      <c r="D51" s="24" t="s">
        <v>139</v>
      </c>
      <c r="E51" s="86">
        <f t="shared" si="6"/>
        <v>249.8</v>
      </c>
      <c r="F51" s="62">
        <v>79.7</v>
      </c>
      <c r="G51" s="62">
        <v>26.2</v>
      </c>
      <c r="H51" s="62">
        <v>14</v>
      </c>
      <c r="I51" s="62">
        <v>0</v>
      </c>
      <c r="J51" s="62">
        <v>70.4</v>
      </c>
      <c r="K51" s="62">
        <v>18.3</v>
      </c>
      <c r="L51" s="62">
        <v>41.2</v>
      </c>
      <c r="M51" s="62">
        <v>0</v>
      </c>
      <c r="N51" s="88">
        <v>0</v>
      </c>
      <c r="O51" s="88">
        <v>0</v>
      </c>
      <c r="P51" s="88">
        <v>140</v>
      </c>
      <c r="Q51" s="88">
        <v>0</v>
      </c>
      <c r="R51" s="55">
        <f t="shared" si="7"/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86">
        <f t="shared" si="8"/>
        <v>389.8</v>
      </c>
    </row>
    <row r="52" spans="1:24" ht="25.5">
      <c r="A52" s="178"/>
      <c r="B52" s="182"/>
      <c r="C52" s="185"/>
      <c r="D52" s="24" t="s">
        <v>23</v>
      </c>
      <c r="E52" s="86">
        <f t="shared" si="6"/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88">
        <v>0</v>
      </c>
      <c r="O52" s="88">
        <v>0</v>
      </c>
      <c r="P52" s="88">
        <v>0</v>
      </c>
      <c r="Q52" s="88">
        <v>0</v>
      </c>
      <c r="R52" s="55">
        <f t="shared" si="7"/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86">
        <f t="shared" si="8"/>
        <v>0</v>
      </c>
    </row>
    <row r="53" spans="1:24" ht="25.5">
      <c r="A53" s="178"/>
      <c r="B53" s="182"/>
      <c r="C53" s="185" t="s">
        <v>22</v>
      </c>
      <c r="D53" s="24" t="s">
        <v>139</v>
      </c>
      <c r="E53" s="86">
        <f t="shared" si="6"/>
        <v>0</v>
      </c>
      <c r="F53" s="58">
        <f>F49-F51</f>
        <v>0</v>
      </c>
      <c r="G53" s="58">
        <f aca="true" t="shared" si="24" ref="G53:Q53">G49-G51</f>
        <v>0</v>
      </c>
      <c r="H53" s="58">
        <f t="shared" si="24"/>
        <v>0</v>
      </c>
      <c r="I53" s="58">
        <f t="shared" si="24"/>
        <v>0</v>
      </c>
      <c r="J53" s="58">
        <f t="shared" si="24"/>
        <v>0</v>
      </c>
      <c r="K53" s="58">
        <f t="shared" si="24"/>
        <v>0</v>
      </c>
      <c r="L53" s="58">
        <f t="shared" si="24"/>
        <v>0</v>
      </c>
      <c r="M53" s="58">
        <f t="shared" si="24"/>
        <v>0</v>
      </c>
      <c r="N53" s="55">
        <f t="shared" si="24"/>
        <v>0</v>
      </c>
      <c r="O53" s="55">
        <f t="shared" si="24"/>
        <v>0</v>
      </c>
      <c r="P53" s="55">
        <f t="shared" si="24"/>
        <v>0</v>
      </c>
      <c r="Q53" s="55">
        <f t="shared" si="24"/>
        <v>0</v>
      </c>
      <c r="R53" s="55">
        <f t="shared" si="7"/>
        <v>0</v>
      </c>
      <c r="S53" s="55">
        <f aca="true" t="shared" si="25" ref="S53:W54">S49-S51</f>
        <v>0</v>
      </c>
      <c r="T53" s="55">
        <f t="shared" si="25"/>
        <v>0</v>
      </c>
      <c r="U53" s="55">
        <f t="shared" si="25"/>
        <v>0</v>
      </c>
      <c r="V53" s="55">
        <f t="shared" si="25"/>
        <v>0</v>
      </c>
      <c r="W53" s="55">
        <f t="shared" si="25"/>
        <v>0</v>
      </c>
      <c r="X53" s="86">
        <f t="shared" si="8"/>
        <v>0</v>
      </c>
    </row>
    <row r="54" spans="1:24" ht="25.5">
      <c r="A54" s="178"/>
      <c r="B54" s="182"/>
      <c r="C54" s="185"/>
      <c r="D54" s="24" t="s">
        <v>23</v>
      </c>
      <c r="E54" s="86">
        <f t="shared" si="6"/>
        <v>0</v>
      </c>
      <c r="F54" s="58">
        <f>F50-F52</f>
        <v>0</v>
      </c>
      <c r="G54" s="58">
        <f aca="true" t="shared" si="26" ref="G54:Q54">G50-G52</f>
        <v>0</v>
      </c>
      <c r="H54" s="58">
        <f t="shared" si="26"/>
        <v>0</v>
      </c>
      <c r="I54" s="58">
        <f t="shared" si="26"/>
        <v>0</v>
      </c>
      <c r="J54" s="58">
        <f t="shared" si="26"/>
        <v>0</v>
      </c>
      <c r="K54" s="58">
        <f t="shared" si="26"/>
        <v>0</v>
      </c>
      <c r="L54" s="58">
        <f t="shared" si="26"/>
        <v>0</v>
      </c>
      <c r="M54" s="58">
        <f t="shared" si="26"/>
        <v>0</v>
      </c>
      <c r="N54" s="55">
        <f t="shared" si="26"/>
        <v>0</v>
      </c>
      <c r="O54" s="55">
        <f t="shared" si="26"/>
        <v>0</v>
      </c>
      <c r="P54" s="55">
        <f t="shared" si="26"/>
        <v>0</v>
      </c>
      <c r="Q54" s="55">
        <f t="shared" si="26"/>
        <v>0</v>
      </c>
      <c r="R54" s="55">
        <f t="shared" si="7"/>
        <v>0</v>
      </c>
      <c r="S54" s="55">
        <f t="shared" si="25"/>
        <v>0</v>
      </c>
      <c r="T54" s="55">
        <f t="shared" si="25"/>
        <v>0</v>
      </c>
      <c r="U54" s="55">
        <f t="shared" si="25"/>
        <v>0</v>
      </c>
      <c r="V54" s="55">
        <f t="shared" si="25"/>
        <v>0</v>
      </c>
      <c r="W54" s="55">
        <f t="shared" si="25"/>
        <v>0</v>
      </c>
      <c r="X54" s="86">
        <f t="shared" si="8"/>
        <v>0</v>
      </c>
    </row>
    <row r="55" spans="1:24" ht="25.5">
      <c r="A55" s="178">
        <v>8</v>
      </c>
      <c r="B55" s="182" t="s">
        <v>214</v>
      </c>
      <c r="C55" s="185" t="s">
        <v>20</v>
      </c>
      <c r="D55" s="24" t="s">
        <v>139</v>
      </c>
      <c r="E55" s="86">
        <f t="shared" si="6"/>
        <v>610.3</v>
      </c>
      <c r="F55" s="62">
        <v>151.1</v>
      </c>
      <c r="G55" s="62">
        <v>0</v>
      </c>
      <c r="H55" s="62">
        <v>0</v>
      </c>
      <c r="I55" s="62">
        <v>0</v>
      </c>
      <c r="J55" s="62">
        <v>428.2</v>
      </c>
      <c r="K55" s="62">
        <v>31</v>
      </c>
      <c r="L55" s="62">
        <v>0</v>
      </c>
      <c r="M55" s="62">
        <v>0</v>
      </c>
      <c r="N55" s="88">
        <v>0</v>
      </c>
      <c r="O55" s="88">
        <v>169.1</v>
      </c>
      <c r="P55" s="88">
        <v>617.4</v>
      </c>
      <c r="Q55" s="88">
        <v>0</v>
      </c>
      <c r="R55" s="55">
        <f t="shared" si="7"/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86">
        <f t="shared" si="8"/>
        <v>1396.8</v>
      </c>
    </row>
    <row r="56" spans="1:24" ht="25.5">
      <c r="A56" s="178"/>
      <c r="B56" s="182"/>
      <c r="C56" s="185"/>
      <c r="D56" s="24" t="s">
        <v>23</v>
      </c>
      <c r="E56" s="86">
        <f t="shared" si="6"/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88">
        <v>0</v>
      </c>
      <c r="O56" s="88">
        <v>0</v>
      </c>
      <c r="P56" s="88">
        <v>0</v>
      </c>
      <c r="Q56" s="88">
        <v>0</v>
      </c>
      <c r="R56" s="55">
        <f t="shared" si="7"/>
        <v>0</v>
      </c>
      <c r="S56" s="63">
        <v>0</v>
      </c>
      <c r="T56" s="63">
        <v>0</v>
      </c>
      <c r="U56" s="63">
        <v>55</v>
      </c>
      <c r="V56" s="63">
        <v>0</v>
      </c>
      <c r="W56" s="63">
        <v>0</v>
      </c>
      <c r="X56" s="86">
        <f t="shared" si="8"/>
        <v>55</v>
      </c>
    </row>
    <row r="57" spans="1:24" ht="25.5">
      <c r="A57" s="178"/>
      <c r="B57" s="182"/>
      <c r="C57" s="185" t="s">
        <v>21</v>
      </c>
      <c r="D57" s="24" t="s">
        <v>139</v>
      </c>
      <c r="E57" s="86">
        <f t="shared" si="6"/>
        <v>610.3</v>
      </c>
      <c r="F57" s="62">
        <v>151.1</v>
      </c>
      <c r="G57" s="62">
        <v>0</v>
      </c>
      <c r="H57" s="62">
        <v>0</v>
      </c>
      <c r="I57" s="62">
        <v>0</v>
      </c>
      <c r="J57" s="62">
        <v>428.2</v>
      </c>
      <c r="K57" s="62">
        <v>31</v>
      </c>
      <c r="L57" s="62">
        <v>0</v>
      </c>
      <c r="M57" s="62">
        <v>0</v>
      </c>
      <c r="N57" s="88">
        <v>0</v>
      </c>
      <c r="O57" s="88">
        <v>169.1</v>
      </c>
      <c r="P57" s="88">
        <v>617.4</v>
      </c>
      <c r="Q57" s="88">
        <v>0</v>
      </c>
      <c r="R57" s="55">
        <f t="shared" si="7"/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86">
        <f t="shared" si="8"/>
        <v>1396.8</v>
      </c>
    </row>
    <row r="58" spans="1:24" ht="25.5">
      <c r="A58" s="178"/>
      <c r="B58" s="182"/>
      <c r="C58" s="185"/>
      <c r="D58" s="24" t="s">
        <v>23</v>
      </c>
      <c r="E58" s="86">
        <f t="shared" si="6"/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88">
        <v>0</v>
      </c>
      <c r="O58" s="88">
        <v>0</v>
      </c>
      <c r="P58" s="88">
        <v>0</v>
      </c>
      <c r="Q58" s="88">
        <v>0</v>
      </c>
      <c r="R58" s="55">
        <f t="shared" si="7"/>
        <v>0</v>
      </c>
      <c r="S58" s="63">
        <v>0</v>
      </c>
      <c r="T58" s="63">
        <v>0</v>
      </c>
      <c r="U58" s="63">
        <v>55</v>
      </c>
      <c r="V58" s="63">
        <v>0</v>
      </c>
      <c r="W58" s="63">
        <v>0</v>
      </c>
      <c r="X58" s="86">
        <f t="shared" si="8"/>
        <v>55</v>
      </c>
    </row>
    <row r="59" spans="1:24" ht="25.5">
      <c r="A59" s="178"/>
      <c r="B59" s="182"/>
      <c r="C59" s="185" t="s">
        <v>22</v>
      </c>
      <c r="D59" s="24" t="s">
        <v>139</v>
      </c>
      <c r="E59" s="86">
        <f t="shared" si="6"/>
        <v>0</v>
      </c>
      <c r="F59" s="58">
        <f>F55-F57</f>
        <v>0</v>
      </c>
      <c r="G59" s="58">
        <f aca="true" t="shared" si="27" ref="G59:Q59">G55-G57</f>
        <v>0</v>
      </c>
      <c r="H59" s="58">
        <f t="shared" si="27"/>
        <v>0</v>
      </c>
      <c r="I59" s="58">
        <f t="shared" si="27"/>
        <v>0</v>
      </c>
      <c r="J59" s="58">
        <f t="shared" si="27"/>
        <v>0</v>
      </c>
      <c r="K59" s="58">
        <f t="shared" si="27"/>
        <v>0</v>
      </c>
      <c r="L59" s="58">
        <f t="shared" si="27"/>
        <v>0</v>
      </c>
      <c r="M59" s="58">
        <f t="shared" si="27"/>
        <v>0</v>
      </c>
      <c r="N59" s="55">
        <f t="shared" si="27"/>
        <v>0</v>
      </c>
      <c r="O59" s="55">
        <f t="shared" si="27"/>
        <v>0</v>
      </c>
      <c r="P59" s="55">
        <f t="shared" si="27"/>
        <v>0</v>
      </c>
      <c r="Q59" s="55">
        <f t="shared" si="27"/>
        <v>0</v>
      </c>
      <c r="R59" s="55">
        <f t="shared" si="7"/>
        <v>0</v>
      </c>
      <c r="S59" s="55">
        <f aca="true" t="shared" si="28" ref="S59:W60">S55-S57</f>
        <v>0</v>
      </c>
      <c r="T59" s="55">
        <f t="shared" si="28"/>
        <v>0</v>
      </c>
      <c r="U59" s="55">
        <f t="shared" si="28"/>
        <v>0</v>
      </c>
      <c r="V59" s="55">
        <f t="shared" si="28"/>
        <v>0</v>
      </c>
      <c r="W59" s="55">
        <f t="shared" si="28"/>
        <v>0</v>
      </c>
      <c r="X59" s="86">
        <f t="shared" si="8"/>
        <v>0</v>
      </c>
    </row>
    <row r="60" spans="1:24" ht="25.5">
      <c r="A60" s="178"/>
      <c r="B60" s="182"/>
      <c r="C60" s="185"/>
      <c r="D60" s="24" t="s">
        <v>23</v>
      </c>
      <c r="E60" s="86">
        <f t="shared" si="6"/>
        <v>0</v>
      </c>
      <c r="F60" s="58">
        <f>F56-F58</f>
        <v>0</v>
      </c>
      <c r="G60" s="58">
        <f aca="true" t="shared" si="29" ref="G60:Q60">G56-G58</f>
        <v>0</v>
      </c>
      <c r="H60" s="58">
        <f t="shared" si="29"/>
        <v>0</v>
      </c>
      <c r="I60" s="58">
        <f t="shared" si="29"/>
        <v>0</v>
      </c>
      <c r="J60" s="58">
        <f t="shared" si="29"/>
        <v>0</v>
      </c>
      <c r="K60" s="58">
        <f t="shared" si="29"/>
        <v>0</v>
      </c>
      <c r="L60" s="58">
        <f t="shared" si="29"/>
        <v>0</v>
      </c>
      <c r="M60" s="58">
        <f t="shared" si="29"/>
        <v>0</v>
      </c>
      <c r="N60" s="55">
        <f t="shared" si="29"/>
        <v>0</v>
      </c>
      <c r="O60" s="55">
        <f t="shared" si="29"/>
        <v>0</v>
      </c>
      <c r="P60" s="55">
        <f t="shared" si="29"/>
        <v>0</v>
      </c>
      <c r="Q60" s="55">
        <f t="shared" si="29"/>
        <v>0</v>
      </c>
      <c r="R60" s="55">
        <f t="shared" si="7"/>
        <v>0</v>
      </c>
      <c r="S60" s="55">
        <f t="shared" si="28"/>
        <v>0</v>
      </c>
      <c r="T60" s="55">
        <f t="shared" si="28"/>
        <v>0</v>
      </c>
      <c r="U60" s="55">
        <f t="shared" si="28"/>
        <v>0</v>
      </c>
      <c r="V60" s="55">
        <f t="shared" si="28"/>
        <v>0</v>
      </c>
      <c r="W60" s="55">
        <f t="shared" si="28"/>
        <v>0</v>
      </c>
      <c r="X60" s="86">
        <f t="shared" si="8"/>
        <v>0</v>
      </c>
    </row>
    <row r="61" spans="1:24" ht="25.5">
      <c r="A61" s="178">
        <v>9</v>
      </c>
      <c r="B61" s="182" t="s">
        <v>215</v>
      </c>
      <c r="C61" s="185" t="s">
        <v>20</v>
      </c>
      <c r="D61" s="24" t="s">
        <v>139</v>
      </c>
      <c r="E61" s="86">
        <f t="shared" si="6"/>
        <v>540.6</v>
      </c>
      <c r="F61" s="62">
        <v>278.5</v>
      </c>
      <c r="G61" s="62">
        <v>0</v>
      </c>
      <c r="H61" s="62">
        <v>0</v>
      </c>
      <c r="I61" s="62">
        <v>0</v>
      </c>
      <c r="J61" s="62">
        <v>262.1</v>
      </c>
      <c r="K61" s="62">
        <v>0</v>
      </c>
      <c r="L61" s="62">
        <v>0</v>
      </c>
      <c r="M61" s="62">
        <v>0</v>
      </c>
      <c r="N61" s="88">
        <v>0</v>
      </c>
      <c r="O61" s="88">
        <v>59.5</v>
      </c>
      <c r="P61" s="88">
        <v>274.9</v>
      </c>
      <c r="Q61" s="88">
        <v>0</v>
      </c>
      <c r="R61" s="55">
        <f t="shared" si="7"/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86">
        <f t="shared" si="8"/>
        <v>875</v>
      </c>
    </row>
    <row r="62" spans="1:24" ht="25.5">
      <c r="A62" s="178"/>
      <c r="B62" s="182"/>
      <c r="C62" s="185"/>
      <c r="D62" s="24" t="s">
        <v>23</v>
      </c>
      <c r="E62" s="86">
        <f t="shared" si="6"/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88">
        <v>0</v>
      </c>
      <c r="O62" s="88">
        <v>0</v>
      </c>
      <c r="P62" s="88">
        <v>0</v>
      </c>
      <c r="Q62" s="88">
        <v>0</v>
      </c>
      <c r="R62" s="55">
        <f t="shared" si="7"/>
        <v>0</v>
      </c>
      <c r="S62" s="63">
        <v>0</v>
      </c>
      <c r="T62" s="63">
        <v>0</v>
      </c>
      <c r="U62" s="63">
        <v>55</v>
      </c>
      <c r="V62" s="63">
        <v>0</v>
      </c>
      <c r="W62" s="63">
        <v>0</v>
      </c>
      <c r="X62" s="86">
        <f t="shared" si="8"/>
        <v>55</v>
      </c>
    </row>
    <row r="63" spans="1:24" ht="25.5">
      <c r="A63" s="178"/>
      <c r="B63" s="182"/>
      <c r="C63" s="185" t="s">
        <v>21</v>
      </c>
      <c r="D63" s="24" t="s">
        <v>139</v>
      </c>
      <c r="E63" s="86">
        <f t="shared" si="6"/>
        <v>540.6</v>
      </c>
      <c r="F63" s="62">
        <v>278.5</v>
      </c>
      <c r="G63" s="62">
        <v>0</v>
      </c>
      <c r="H63" s="62">
        <v>0</v>
      </c>
      <c r="I63" s="62">
        <v>0</v>
      </c>
      <c r="J63" s="62">
        <v>262.1</v>
      </c>
      <c r="K63" s="62">
        <v>0</v>
      </c>
      <c r="L63" s="62">
        <v>0</v>
      </c>
      <c r="M63" s="62">
        <v>0</v>
      </c>
      <c r="N63" s="88">
        <v>0</v>
      </c>
      <c r="O63" s="88">
        <v>59.5</v>
      </c>
      <c r="P63" s="88">
        <v>274.9</v>
      </c>
      <c r="Q63" s="88">
        <v>0</v>
      </c>
      <c r="R63" s="55">
        <f t="shared" si="7"/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86">
        <f t="shared" si="8"/>
        <v>875</v>
      </c>
    </row>
    <row r="64" spans="1:24" ht="25.5">
      <c r="A64" s="178"/>
      <c r="B64" s="182"/>
      <c r="C64" s="185"/>
      <c r="D64" s="24" t="s">
        <v>23</v>
      </c>
      <c r="E64" s="86">
        <f t="shared" si="6"/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88">
        <v>0</v>
      </c>
      <c r="O64" s="88">
        <v>0</v>
      </c>
      <c r="P64" s="88">
        <v>0</v>
      </c>
      <c r="Q64" s="88">
        <v>0</v>
      </c>
      <c r="R64" s="55">
        <f t="shared" si="7"/>
        <v>0</v>
      </c>
      <c r="S64" s="63">
        <v>0</v>
      </c>
      <c r="T64" s="63">
        <v>0</v>
      </c>
      <c r="U64" s="63">
        <v>55</v>
      </c>
      <c r="V64" s="63">
        <v>0</v>
      </c>
      <c r="W64" s="63">
        <v>0</v>
      </c>
      <c r="X64" s="86">
        <f t="shared" si="8"/>
        <v>55</v>
      </c>
    </row>
    <row r="65" spans="1:24" ht="25.5">
      <c r="A65" s="178"/>
      <c r="B65" s="182"/>
      <c r="C65" s="185" t="s">
        <v>22</v>
      </c>
      <c r="D65" s="24" t="s">
        <v>139</v>
      </c>
      <c r="E65" s="86">
        <f t="shared" si="6"/>
        <v>0</v>
      </c>
      <c r="F65" s="58">
        <f>F61-F63</f>
        <v>0</v>
      </c>
      <c r="G65" s="58">
        <f aca="true" t="shared" si="30" ref="G65:Q65">G61-G63</f>
        <v>0</v>
      </c>
      <c r="H65" s="58">
        <f t="shared" si="30"/>
        <v>0</v>
      </c>
      <c r="I65" s="58">
        <f t="shared" si="30"/>
        <v>0</v>
      </c>
      <c r="J65" s="58">
        <f t="shared" si="30"/>
        <v>0</v>
      </c>
      <c r="K65" s="58">
        <f t="shared" si="30"/>
        <v>0</v>
      </c>
      <c r="L65" s="58">
        <f t="shared" si="30"/>
        <v>0</v>
      </c>
      <c r="M65" s="58">
        <f t="shared" si="30"/>
        <v>0</v>
      </c>
      <c r="N65" s="55">
        <f t="shared" si="30"/>
        <v>0</v>
      </c>
      <c r="O65" s="55">
        <f t="shared" si="30"/>
        <v>0</v>
      </c>
      <c r="P65" s="55">
        <f t="shared" si="30"/>
        <v>0</v>
      </c>
      <c r="Q65" s="55">
        <f t="shared" si="30"/>
        <v>0</v>
      </c>
      <c r="R65" s="55">
        <f t="shared" si="7"/>
        <v>0</v>
      </c>
      <c r="S65" s="55">
        <f aca="true" t="shared" si="31" ref="S65:W66">S61-S63</f>
        <v>0</v>
      </c>
      <c r="T65" s="55">
        <f t="shared" si="31"/>
        <v>0</v>
      </c>
      <c r="U65" s="55">
        <f t="shared" si="31"/>
        <v>0</v>
      </c>
      <c r="V65" s="55">
        <f t="shared" si="31"/>
        <v>0</v>
      </c>
      <c r="W65" s="55">
        <f t="shared" si="31"/>
        <v>0</v>
      </c>
      <c r="X65" s="86">
        <f t="shared" si="8"/>
        <v>0</v>
      </c>
    </row>
    <row r="66" spans="1:24" ht="25.5">
      <c r="A66" s="178"/>
      <c r="B66" s="182"/>
      <c r="C66" s="185"/>
      <c r="D66" s="24" t="s">
        <v>23</v>
      </c>
      <c r="E66" s="86">
        <f t="shared" si="6"/>
        <v>0</v>
      </c>
      <c r="F66" s="58">
        <f>F62-F64</f>
        <v>0</v>
      </c>
      <c r="G66" s="58">
        <f aca="true" t="shared" si="32" ref="G66:Q66">G62-G64</f>
        <v>0</v>
      </c>
      <c r="H66" s="58">
        <f t="shared" si="32"/>
        <v>0</v>
      </c>
      <c r="I66" s="58">
        <f t="shared" si="32"/>
        <v>0</v>
      </c>
      <c r="J66" s="58">
        <f t="shared" si="32"/>
        <v>0</v>
      </c>
      <c r="K66" s="58">
        <f t="shared" si="32"/>
        <v>0</v>
      </c>
      <c r="L66" s="58">
        <f t="shared" si="32"/>
        <v>0</v>
      </c>
      <c r="M66" s="58">
        <f t="shared" si="32"/>
        <v>0</v>
      </c>
      <c r="N66" s="55">
        <f t="shared" si="32"/>
        <v>0</v>
      </c>
      <c r="O66" s="55">
        <f t="shared" si="32"/>
        <v>0</v>
      </c>
      <c r="P66" s="55">
        <f t="shared" si="32"/>
        <v>0</v>
      </c>
      <c r="Q66" s="55">
        <f t="shared" si="32"/>
        <v>0</v>
      </c>
      <c r="R66" s="55">
        <f t="shared" si="7"/>
        <v>0</v>
      </c>
      <c r="S66" s="55">
        <f t="shared" si="31"/>
        <v>0</v>
      </c>
      <c r="T66" s="55">
        <f t="shared" si="31"/>
        <v>0</v>
      </c>
      <c r="U66" s="55">
        <f t="shared" si="31"/>
        <v>0</v>
      </c>
      <c r="V66" s="55">
        <f t="shared" si="31"/>
        <v>0</v>
      </c>
      <c r="W66" s="55">
        <f t="shared" si="31"/>
        <v>0</v>
      </c>
      <c r="X66" s="86">
        <f t="shared" si="8"/>
        <v>0</v>
      </c>
    </row>
    <row r="67" spans="1:24" ht="25.5">
      <c r="A67" s="211">
        <v>10</v>
      </c>
      <c r="B67" s="214" t="s">
        <v>216</v>
      </c>
      <c r="C67" s="185" t="s">
        <v>20</v>
      </c>
      <c r="D67" s="24" t="s">
        <v>139</v>
      </c>
      <c r="E67" s="86">
        <f t="shared" si="6"/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88">
        <v>0</v>
      </c>
      <c r="O67" s="88">
        <v>0</v>
      </c>
      <c r="P67" s="88">
        <v>0</v>
      </c>
      <c r="Q67" s="88">
        <v>0</v>
      </c>
      <c r="R67" s="55">
        <f t="shared" si="7"/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86">
        <f t="shared" si="8"/>
        <v>0</v>
      </c>
    </row>
    <row r="68" spans="1:24" ht="25.5">
      <c r="A68" s="212"/>
      <c r="B68" s="183"/>
      <c r="C68" s="185"/>
      <c r="D68" s="24" t="s">
        <v>23</v>
      </c>
      <c r="E68" s="86">
        <f t="shared" si="6"/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88">
        <v>0</v>
      </c>
      <c r="O68" s="88">
        <v>0</v>
      </c>
      <c r="P68" s="88">
        <v>0</v>
      </c>
      <c r="Q68" s="88">
        <v>0</v>
      </c>
      <c r="R68" s="55">
        <f t="shared" si="7"/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86">
        <f t="shared" si="8"/>
        <v>0</v>
      </c>
    </row>
    <row r="69" spans="1:24" ht="25.5">
      <c r="A69" s="212"/>
      <c r="B69" s="183"/>
      <c r="C69" s="185" t="s">
        <v>21</v>
      </c>
      <c r="D69" s="24" t="s">
        <v>139</v>
      </c>
      <c r="E69" s="86">
        <f t="shared" si="6"/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88">
        <v>0</v>
      </c>
      <c r="O69" s="88">
        <v>0</v>
      </c>
      <c r="P69" s="88">
        <v>0</v>
      </c>
      <c r="Q69" s="88">
        <v>0</v>
      </c>
      <c r="R69" s="55">
        <f t="shared" si="7"/>
        <v>0</v>
      </c>
      <c r="S69" s="63">
        <v>0</v>
      </c>
      <c r="T69" s="63">
        <v>0</v>
      </c>
      <c r="U69" s="63">
        <v>0</v>
      </c>
      <c r="V69" s="63">
        <v>0</v>
      </c>
      <c r="W69" s="63">
        <v>0</v>
      </c>
      <c r="X69" s="86">
        <f t="shared" si="8"/>
        <v>0</v>
      </c>
    </row>
    <row r="70" spans="1:24" ht="25.5">
      <c r="A70" s="212"/>
      <c r="B70" s="183"/>
      <c r="C70" s="185"/>
      <c r="D70" s="24" t="s">
        <v>23</v>
      </c>
      <c r="E70" s="86">
        <f t="shared" si="6"/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88">
        <v>0</v>
      </c>
      <c r="O70" s="88">
        <v>0</v>
      </c>
      <c r="P70" s="88">
        <v>0</v>
      </c>
      <c r="Q70" s="88">
        <v>0</v>
      </c>
      <c r="R70" s="55">
        <f t="shared" si="7"/>
        <v>0</v>
      </c>
      <c r="S70" s="63">
        <v>0</v>
      </c>
      <c r="T70" s="63">
        <v>0</v>
      </c>
      <c r="U70" s="63">
        <v>0</v>
      </c>
      <c r="V70" s="63">
        <v>0</v>
      </c>
      <c r="W70" s="63">
        <v>0</v>
      </c>
      <c r="X70" s="86">
        <f t="shared" si="8"/>
        <v>0</v>
      </c>
    </row>
    <row r="71" spans="1:24" ht="25.5">
      <c r="A71" s="212"/>
      <c r="B71" s="183"/>
      <c r="C71" s="185" t="s">
        <v>22</v>
      </c>
      <c r="D71" s="24" t="s">
        <v>139</v>
      </c>
      <c r="E71" s="86">
        <f t="shared" si="6"/>
        <v>0</v>
      </c>
      <c r="F71" s="58">
        <f>F67-F69</f>
        <v>0</v>
      </c>
      <c r="G71" s="58">
        <f aca="true" t="shared" si="33" ref="G71:Q71">G67-G69</f>
        <v>0</v>
      </c>
      <c r="H71" s="58">
        <f t="shared" si="33"/>
        <v>0</v>
      </c>
      <c r="I71" s="58">
        <f t="shared" si="33"/>
        <v>0</v>
      </c>
      <c r="J71" s="58">
        <f t="shared" si="33"/>
        <v>0</v>
      </c>
      <c r="K71" s="58">
        <f t="shared" si="33"/>
        <v>0</v>
      </c>
      <c r="L71" s="58">
        <f t="shared" si="33"/>
        <v>0</v>
      </c>
      <c r="M71" s="58">
        <f t="shared" si="33"/>
        <v>0</v>
      </c>
      <c r="N71" s="55">
        <f t="shared" si="33"/>
        <v>0</v>
      </c>
      <c r="O71" s="55">
        <f t="shared" si="33"/>
        <v>0</v>
      </c>
      <c r="P71" s="55">
        <f t="shared" si="33"/>
        <v>0</v>
      </c>
      <c r="Q71" s="55">
        <f t="shared" si="33"/>
        <v>0</v>
      </c>
      <c r="R71" s="55">
        <f t="shared" si="7"/>
        <v>0</v>
      </c>
      <c r="S71" s="55">
        <f aca="true" t="shared" si="34" ref="S71:W72">S67-S69</f>
        <v>0</v>
      </c>
      <c r="T71" s="55">
        <f t="shared" si="34"/>
        <v>0</v>
      </c>
      <c r="U71" s="55">
        <f t="shared" si="34"/>
        <v>0</v>
      </c>
      <c r="V71" s="55">
        <f t="shared" si="34"/>
        <v>0</v>
      </c>
      <c r="W71" s="55">
        <f t="shared" si="34"/>
        <v>0</v>
      </c>
      <c r="X71" s="86">
        <f t="shared" si="8"/>
        <v>0</v>
      </c>
    </row>
    <row r="72" spans="1:24" ht="25.5">
      <c r="A72" s="213"/>
      <c r="B72" s="184"/>
      <c r="C72" s="185"/>
      <c r="D72" s="24" t="s">
        <v>23</v>
      </c>
      <c r="E72" s="86">
        <f t="shared" si="6"/>
        <v>0</v>
      </c>
      <c r="F72" s="58">
        <f>F68-F70</f>
        <v>0</v>
      </c>
      <c r="G72" s="58">
        <f aca="true" t="shared" si="35" ref="G72:Q72">G68-G70</f>
        <v>0</v>
      </c>
      <c r="H72" s="58">
        <f t="shared" si="35"/>
        <v>0</v>
      </c>
      <c r="I72" s="58">
        <f t="shared" si="35"/>
        <v>0</v>
      </c>
      <c r="J72" s="58">
        <f t="shared" si="35"/>
        <v>0</v>
      </c>
      <c r="K72" s="58">
        <f t="shared" si="35"/>
        <v>0</v>
      </c>
      <c r="L72" s="58">
        <f t="shared" si="35"/>
        <v>0</v>
      </c>
      <c r="M72" s="58">
        <f t="shared" si="35"/>
        <v>0</v>
      </c>
      <c r="N72" s="55">
        <f t="shared" si="35"/>
        <v>0</v>
      </c>
      <c r="O72" s="55">
        <f t="shared" si="35"/>
        <v>0</v>
      </c>
      <c r="P72" s="55">
        <f t="shared" si="35"/>
        <v>0</v>
      </c>
      <c r="Q72" s="55">
        <f t="shared" si="35"/>
        <v>0</v>
      </c>
      <c r="R72" s="55">
        <f t="shared" si="7"/>
        <v>0</v>
      </c>
      <c r="S72" s="55">
        <f t="shared" si="34"/>
        <v>0</v>
      </c>
      <c r="T72" s="55">
        <f t="shared" si="34"/>
        <v>0</v>
      </c>
      <c r="U72" s="55">
        <f t="shared" si="34"/>
        <v>0</v>
      </c>
      <c r="V72" s="55">
        <f t="shared" si="34"/>
        <v>0</v>
      </c>
      <c r="W72" s="55">
        <f t="shared" si="34"/>
        <v>0</v>
      </c>
      <c r="X72" s="86">
        <f t="shared" si="8"/>
        <v>0</v>
      </c>
    </row>
    <row r="73" spans="1:24" ht="25.5">
      <c r="A73" s="211">
        <v>11</v>
      </c>
      <c r="B73" s="214" t="s">
        <v>217</v>
      </c>
      <c r="C73" s="185" t="s">
        <v>20</v>
      </c>
      <c r="D73" s="24" t="s">
        <v>139</v>
      </c>
      <c r="E73" s="86">
        <f t="shared" si="6"/>
        <v>345.6</v>
      </c>
      <c r="F73" s="62">
        <v>78</v>
      </c>
      <c r="G73" s="62">
        <v>0</v>
      </c>
      <c r="H73" s="62">
        <v>51</v>
      </c>
      <c r="I73" s="62">
        <v>0</v>
      </c>
      <c r="J73" s="62">
        <v>180.8</v>
      </c>
      <c r="K73" s="62">
        <v>0</v>
      </c>
      <c r="L73" s="62">
        <v>35.8</v>
      </c>
      <c r="M73" s="62">
        <v>0</v>
      </c>
      <c r="N73" s="88">
        <v>0</v>
      </c>
      <c r="O73" s="88">
        <v>0</v>
      </c>
      <c r="P73" s="88">
        <v>279.4</v>
      </c>
      <c r="Q73" s="88">
        <v>0</v>
      </c>
      <c r="R73" s="55">
        <f t="shared" si="7"/>
        <v>0</v>
      </c>
      <c r="S73" s="63">
        <v>0</v>
      </c>
      <c r="T73" s="63">
        <v>0</v>
      </c>
      <c r="U73" s="63">
        <v>0</v>
      </c>
      <c r="V73" s="63">
        <v>0</v>
      </c>
      <c r="W73" s="63">
        <v>0</v>
      </c>
      <c r="X73" s="86">
        <f t="shared" si="8"/>
        <v>625</v>
      </c>
    </row>
    <row r="74" spans="1:24" ht="25.5">
      <c r="A74" s="212"/>
      <c r="B74" s="183"/>
      <c r="C74" s="185"/>
      <c r="D74" s="24" t="s">
        <v>23</v>
      </c>
      <c r="E74" s="86">
        <f t="shared" si="6"/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88">
        <v>0</v>
      </c>
      <c r="O74" s="88">
        <v>0</v>
      </c>
      <c r="P74" s="88">
        <v>0</v>
      </c>
      <c r="Q74" s="88">
        <v>0</v>
      </c>
      <c r="R74" s="55">
        <f t="shared" si="7"/>
        <v>0</v>
      </c>
      <c r="S74" s="63">
        <v>0</v>
      </c>
      <c r="T74" s="63">
        <v>0</v>
      </c>
      <c r="U74" s="63">
        <v>39</v>
      </c>
      <c r="V74" s="63">
        <v>0</v>
      </c>
      <c r="W74" s="63">
        <v>0</v>
      </c>
      <c r="X74" s="86">
        <f t="shared" si="8"/>
        <v>39</v>
      </c>
    </row>
    <row r="75" spans="1:24" ht="25.5">
      <c r="A75" s="212"/>
      <c r="B75" s="183"/>
      <c r="C75" s="185" t="s">
        <v>21</v>
      </c>
      <c r="D75" s="24" t="s">
        <v>139</v>
      </c>
      <c r="E75" s="86">
        <f t="shared" si="6"/>
        <v>345.6</v>
      </c>
      <c r="F75" s="62">
        <v>78</v>
      </c>
      <c r="G75" s="62">
        <v>0</v>
      </c>
      <c r="H75" s="62">
        <v>51</v>
      </c>
      <c r="I75" s="62">
        <v>0</v>
      </c>
      <c r="J75" s="62">
        <v>180.8</v>
      </c>
      <c r="K75" s="62">
        <v>0</v>
      </c>
      <c r="L75" s="62">
        <v>35.8</v>
      </c>
      <c r="M75" s="62">
        <v>0</v>
      </c>
      <c r="N75" s="88">
        <v>0</v>
      </c>
      <c r="O75" s="88">
        <v>0</v>
      </c>
      <c r="P75" s="88">
        <v>279.4</v>
      </c>
      <c r="Q75" s="88">
        <v>0</v>
      </c>
      <c r="R75" s="55">
        <f t="shared" si="7"/>
        <v>0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86">
        <f t="shared" si="8"/>
        <v>625</v>
      </c>
    </row>
    <row r="76" spans="1:24" ht="25.5">
      <c r="A76" s="212"/>
      <c r="B76" s="183"/>
      <c r="C76" s="185"/>
      <c r="D76" s="24" t="s">
        <v>23</v>
      </c>
      <c r="E76" s="86">
        <f t="shared" si="6"/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88">
        <v>0</v>
      </c>
      <c r="O76" s="88">
        <v>0</v>
      </c>
      <c r="P76" s="88">
        <v>0</v>
      </c>
      <c r="Q76" s="88">
        <v>0</v>
      </c>
      <c r="R76" s="55">
        <f t="shared" si="7"/>
        <v>0</v>
      </c>
      <c r="S76" s="63">
        <v>0</v>
      </c>
      <c r="T76" s="63">
        <v>0</v>
      </c>
      <c r="U76" s="63">
        <v>39</v>
      </c>
      <c r="V76" s="63">
        <v>0</v>
      </c>
      <c r="W76" s="63">
        <v>0</v>
      </c>
      <c r="X76" s="86">
        <f t="shared" si="8"/>
        <v>39</v>
      </c>
    </row>
    <row r="77" spans="1:24" ht="25.5">
      <c r="A77" s="212"/>
      <c r="B77" s="183"/>
      <c r="C77" s="185" t="s">
        <v>22</v>
      </c>
      <c r="D77" s="24" t="s">
        <v>139</v>
      </c>
      <c r="E77" s="86">
        <f t="shared" si="6"/>
        <v>0</v>
      </c>
      <c r="F77" s="58">
        <f>F73-F75</f>
        <v>0</v>
      </c>
      <c r="G77" s="58">
        <f aca="true" t="shared" si="36" ref="G77:Q77">G73-G75</f>
        <v>0</v>
      </c>
      <c r="H77" s="58">
        <f t="shared" si="36"/>
        <v>0</v>
      </c>
      <c r="I77" s="58">
        <f t="shared" si="36"/>
        <v>0</v>
      </c>
      <c r="J77" s="58">
        <f t="shared" si="36"/>
        <v>0</v>
      </c>
      <c r="K77" s="58">
        <f t="shared" si="36"/>
        <v>0</v>
      </c>
      <c r="L77" s="58">
        <f t="shared" si="36"/>
        <v>0</v>
      </c>
      <c r="M77" s="58">
        <f t="shared" si="36"/>
        <v>0</v>
      </c>
      <c r="N77" s="55">
        <f t="shared" si="36"/>
        <v>0</v>
      </c>
      <c r="O77" s="55">
        <f t="shared" si="36"/>
        <v>0</v>
      </c>
      <c r="P77" s="55">
        <f t="shared" si="36"/>
        <v>0</v>
      </c>
      <c r="Q77" s="55">
        <f t="shared" si="36"/>
        <v>0</v>
      </c>
      <c r="R77" s="55">
        <f t="shared" si="7"/>
        <v>0</v>
      </c>
      <c r="S77" s="55">
        <f aca="true" t="shared" si="37" ref="S77:W78">S73-S75</f>
        <v>0</v>
      </c>
      <c r="T77" s="55">
        <f t="shared" si="37"/>
        <v>0</v>
      </c>
      <c r="U77" s="55">
        <f t="shared" si="37"/>
        <v>0</v>
      </c>
      <c r="V77" s="55">
        <f t="shared" si="37"/>
        <v>0</v>
      </c>
      <c r="W77" s="55">
        <f t="shared" si="37"/>
        <v>0</v>
      </c>
      <c r="X77" s="86">
        <f t="shared" si="8"/>
        <v>0</v>
      </c>
    </row>
    <row r="78" spans="1:24" ht="25.5">
      <c r="A78" s="213"/>
      <c r="B78" s="184"/>
      <c r="C78" s="185"/>
      <c r="D78" s="24" t="s">
        <v>23</v>
      </c>
      <c r="E78" s="86">
        <f t="shared" si="6"/>
        <v>0</v>
      </c>
      <c r="F78" s="58">
        <f>F74-F76</f>
        <v>0</v>
      </c>
      <c r="G78" s="58">
        <f aca="true" t="shared" si="38" ref="G78:Q78">G74-G76</f>
        <v>0</v>
      </c>
      <c r="H78" s="58">
        <f t="shared" si="38"/>
        <v>0</v>
      </c>
      <c r="I78" s="58">
        <f t="shared" si="38"/>
        <v>0</v>
      </c>
      <c r="J78" s="58">
        <f t="shared" si="38"/>
        <v>0</v>
      </c>
      <c r="K78" s="58">
        <f t="shared" si="38"/>
        <v>0</v>
      </c>
      <c r="L78" s="58">
        <f t="shared" si="38"/>
        <v>0</v>
      </c>
      <c r="M78" s="58">
        <f t="shared" si="38"/>
        <v>0</v>
      </c>
      <c r="N78" s="55">
        <f t="shared" si="38"/>
        <v>0</v>
      </c>
      <c r="O78" s="55">
        <f t="shared" si="38"/>
        <v>0</v>
      </c>
      <c r="P78" s="55">
        <f t="shared" si="38"/>
        <v>0</v>
      </c>
      <c r="Q78" s="55">
        <f t="shared" si="38"/>
        <v>0</v>
      </c>
      <c r="R78" s="55">
        <f t="shared" si="7"/>
        <v>0</v>
      </c>
      <c r="S78" s="55">
        <f t="shared" si="37"/>
        <v>0</v>
      </c>
      <c r="T78" s="55">
        <f t="shared" si="37"/>
        <v>0</v>
      </c>
      <c r="U78" s="55">
        <f t="shared" si="37"/>
        <v>0</v>
      </c>
      <c r="V78" s="55">
        <f t="shared" si="37"/>
        <v>0</v>
      </c>
      <c r="W78" s="55">
        <f t="shared" si="37"/>
        <v>0</v>
      </c>
      <c r="X78" s="86">
        <f t="shared" si="8"/>
        <v>0</v>
      </c>
    </row>
    <row r="79" spans="1:24" ht="25.5">
      <c r="A79" s="211">
        <v>12</v>
      </c>
      <c r="B79" s="214" t="s">
        <v>218</v>
      </c>
      <c r="C79" s="185" t="s">
        <v>20</v>
      </c>
      <c r="D79" s="24" t="s">
        <v>139</v>
      </c>
      <c r="E79" s="86">
        <f t="shared" si="6"/>
        <v>5575.2</v>
      </c>
      <c r="F79" s="62">
        <v>1548.7</v>
      </c>
      <c r="G79" s="62">
        <v>0</v>
      </c>
      <c r="H79" s="62">
        <v>100</v>
      </c>
      <c r="I79" s="62">
        <v>0</v>
      </c>
      <c r="J79" s="62">
        <v>3926.5</v>
      </c>
      <c r="K79" s="62">
        <v>0</v>
      </c>
      <c r="L79" s="62">
        <v>0</v>
      </c>
      <c r="M79" s="62">
        <v>0</v>
      </c>
      <c r="N79" s="88">
        <v>0</v>
      </c>
      <c r="O79" s="88">
        <v>380</v>
      </c>
      <c r="P79" s="88">
        <v>783.3</v>
      </c>
      <c r="Q79" s="88">
        <v>0</v>
      </c>
      <c r="R79" s="55">
        <f t="shared" si="7"/>
        <v>0</v>
      </c>
      <c r="S79" s="63">
        <v>0</v>
      </c>
      <c r="T79" s="63">
        <v>0</v>
      </c>
      <c r="U79" s="63">
        <v>0</v>
      </c>
      <c r="V79" s="63">
        <v>0</v>
      </c>
      <c r="W79" s="63">
        <v>0</v>
      </c>
      <c r="X79" s="86">
        <f t="shared" si="8"/>
        <v>6738.5</v>
      </c>
    </row>
    <row r="80" spans="1:24" ht="25.5">
      <c r="A80" s="212"/>
      <c r="B80" s="183"/>
      <c r="C80" s="185"/>
      <c r="D80" s="24" t="s">
        <v>23</v>
      </c>
      <c r="E80" s="86">
        <f t="shared" si="6"/>
        <v>0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88">
        <v>0</v>
      </c>
      <c r="O80" s="88">
        <v>0</v>
      </c>
      <c r="P80" s="88">
        <v>0</v>
      </c>
      <c r="Q80" s="88">
        <v>0</v>
      </c>
      <c r="R80" s="55">
        <f t="shared" si="7"/>
        <v>0</v>
      </c>
      <c r="S80" s="63">
        <v>0</v>
      </c>
      <c r="T80" s="63">
        <v>0</v>
      </c>
      <c r="U80" s="63">
        <v>0</v>
      </c>
      <c r="V80" s="63">
        <v>0</v>
      </c>
      <c r="W80" s="63">
        <v>0</v>
      </c>
      <c r="X80" s="86">
        <f t="shared" si="8"/>
        <v>0</v>
      </c>
    </row>
    <row r="81" spans="1:24" ht="25.5">
      <c r="A81" s="212"/>
      <c r="B81" s="183"/>
      <c r="C81" s="185" t="s">
        <v>21</v>
      </c>
      <c r="D81" s="24" t="s">
        <v>139</v>
      </c>
      <c r="E81" s="86">
        <f t="shared" si="6"/>
        <v>5575.2</v>
      </c>
      <c r="F81" s="62">
        <v>1548.7</v>
      </c>
      <c r="G81" s="62">
        <v>0</v>
      </c>
      <c r="H81" s="62">
        <v>100</v>
      </c>
      <c r="I81" s="62">
        <v>0</v>
      </c>
      <c r="J81" s="62">
        <v>3926.5</v>
      </c>
      <c r="K81" s="62">
        <v>0</v>
      </c>
      <c r="L81" s="62">
        <v>0</v>
      </c>
      <c r="M81" s="62">
        <v>0</v>
      </c>
      <c r="N81" s="88">
        <v>0</v>
      </c>
      <c r="O81" s="88">
        <v>380</v>
      </c>
      <c r="P81" s="88">
        <v>783.3</v>
      </c>
      <c r="Q81" s="88">
        <v>0</v>
      </c>
      <c r="R81" s="55">
        <f t="shared" si="7"/>
        <v>0</v>
      </c>
      <c r="S81" s="63">
        <v>0</v>
      </c>
      <c r="T81" s="63">
        <v>0</v>
      </c>
      <c r="U81" s="63">
        <v>0</v>
      </c>
      <c r="V81" s="63">
        <v>0</v>
      </c>
      <c r="W81" s="63">
        <v>0</v>
      </c>
      <c r="X81" s="86">
        <f t="shared" si="8"/>
        <v>6738.5</v>
      </c>
    </row>
    <row r="82" spans="1:24" ht="25.5">
      <c r="A82" s="212"/>
      <c r="B82" s="183"/>
      <c r="C82" s="185"/>
      <c r="D82" s="24" t="s">
        <v>23</v>
      </c>
      <c r="E82" s="86">
        <f t="shared" si="6"/>
        <v>0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88">
        <v>0</v>
      </c>
      <c r="O82" s="88">
        <v>0</v>
      </c>
      <c r="P82" s="88">
        <v>0</v>
      </c>
      <c r="Q82" s="88">
        <v>0</v>
      </c>
      <c r="R82" s="55">
        <f t="shared" si="7"/>
        <v>0</v>
      </c>
      <c r="S82" s="63">
        <v>0</v>
      </c>
      <c r="T82" s="63">
        <v>0</v>
      </c>
      <c r="U82" s="63">
        <v>0</v>
      </c>
      <c r="V82" s="63">
        <v>0</v>
      </c>
      <c r="W82" s="63">
        <v>0</v>
      </c>
      <c r="X82" s="86">
        <f t="shared" si="8"/>
        <v>0</v>
      </c>
    </row>
    <row r="83" spans="1:24" ht="25.5">
      <c r="A83" s="212"/>
      <c r="B83" s="183"/>
      <c r="C83" s="185" t="s">
        <v>22</v>
      </c>
      <c r="D83" s="24" t="s">
        <v>139</v>
      </c>
      <c r="E83" s="86">
        <f aca="true" t="shared" si="39" ref="E83:E132">F83+G83+H83+I83+J83+K83+L83+M83</f>
        <v>0</v>
      </c>
      <c r="F83" s="58">
        <f>F79-F81</f>
        <v>0</v>
      </c>
      <c r="G83" s="58">
        <f aca="true" t="shared" si="40" ref="G83:Q83">G79-G81</f>
        <v>0</v>
      </c>
      <c r="H83" s="58">
        <f t="shared" si="40"/>
        <v>0</v>
      </c>
      <c r="I83" s="58">
        <f t="shared" si="40"/>
        <v>0</v>
      </c>
      <c r="J83" s="58">
        <f t="shared" si="40"/>
        <v>0</v>
      </c>
      <c r="K83" s="58">
        <f t="shared" si="40"/>
        <v>0</v>
      </c>
      <c r="L83" s="58">
        <f t="shared" si="40"/>
        <v>0</v>
      </c>
      <c r="M83" s="58">
        <f t="shared" si="40"/>
        <v>0</v>
      </c>
      <c r="N83" s="55">
        <f t="shared" si="40"/>
        <v>0</v>
      </c>
      <c r="O83" s="55">
        <f t="shared" si="40"/>
        <v>0</v>
      </c>
      <c r="P83" s="55">
        <f t="shared" si="40"/>
        <v>0</v>
      </c>
      <c r="Q83" s="55">
        <f t="shared" si="40"/>
        <v>0</v>
      </c>
      <c r="R83" s="55">
        <f aca="true" t="shared" si="41" ref="R83:R132">S83+T83</f>
        <v>0</v>
      </c>
      <c r="S83" s="55">
        <f aca="true" t="shared" si="42" ref="S83:W84">S79-S81</f>
        <v>0</v>
      </c>
      <c r="T83" s="55">
        <f t="shared" si="42"/>
        <v>0</v>
      </c>
      <c r="U83" s="55">
        <f t="shared" si="42"/>
        <v>0</v>
      </c>
      <c r="V83" s="55">
        <f t="shared" si="42"/>
        <v>0</v>
      </c>
      <c r="W83" s="55">
        <f t="shared" si="42"/>
        <v>0</v>
      </c>
      <c r="X83" s="86">
        <f aca="true" t="shared" si="43" ref="X83:X132">E83+N83+O83+P83+Q83+R83+U83+V83+W83</f>
        <v>0</v>
      </c>
    </row>
    <row r="84" spans="1:24" ht="25.5">
      <c r="A84" s="213"/>
      <c r="B84" s="184"/>
      <c r="C84" s="185"/>
      <c r="D84" s="24" t="s">
        <v>23</v>
      </c>
      <c r="E84" s="86">
        <f t="shared" si="39"/>
        <v>0</v>
      </c>
      <c r="F84" s="58">
        <f>F80-F82</f>
        <v>0</v>
      </c>
      <c r="G84" s="58">
        <f aca="true" t="shared" si="44" ref="G84:Q84">G80-G82</f>
        <v>0</v>
      </c>
      <c r="H84" s="58">
        <f t="shared" si="44"/>
        <v>0</v>
      </c>
      <c r="I84" s="58">
        <f t="shared" si="44"/>
        <v>0</v>
      </c>
      <c r="J84" s="58">
        <f t="shared" si="44"/>
        <v>0</v>
      </c>
      <c r="K84" s="58">
        <f t="shared" si="44"/>
        <v>0</v>
      </c>
      <c r="L84" s="58">
        <f t="shared" si="44"/>
        <v>0</v>
      </c>
      <c r="M84" s="58">
        <f t="shared" si="44"/>
        <v>0</v>
      </c>
      <c r="N84" s="55">
        <f t="shared" si="44"/>
        <v>0</v>
      </c>
      <c r="O84" s="55">
        <f t="shared" si="44"/>
        <v>0</v>
      </c>
      <c r="P84" s="55">
        <f t="shared" si="44"/>
        <v>0</v>
      </c>
      <c r="Q84" s="55">
        <f t="shared" si="44"/>
        <v>0</v>
      </c>
      <c r="R84" s="55">
        <f t="shared" si="41"/>
        <v>0</v>
      </c>
      <c r="S84" s="55">
        <f t="shared" si="42"/>
        <v>0</v>
      </c>
      <c r="T84" s="55">
        <f t="shared" si="42"/>
        <v>0</v>
      </c>
      <c r="U84" s="55">
        <f t="shared" si="42"/>
        <v>0</v>
      </c>
      <c r="V84" s="55">
        <f t="shared" si="42"/>
        <v>0</v>
      </c>
      <c r="W84" s="55">
        <f t="shared" si="42"/>
        <v>0</v>
      </c>
      <c r="X84" s="86">
        <f t="shared" si="43"/>
        <v>0</v>
      </c>
    </row>
    <row r="85" spans="1:24" ht="25.5">
      <c r="A85" s="211">
        <v>13</v>
      </c>
      <c r="B85" s="214" t="s">
        <v>219</v>
      </c>
      <c r="C85" s="185" t="s">
        <v>20</v>
      </c>
      <c r="D85" s="24" t="s">
        <v>139</v>
      </c>
      <c r="E85" s="86">
        <f t="shared" si="39"/>
        <v>960.8</v>
      </c>
      <c r="F85" s="62">
        <v>284.5</v>
      </c>
      <c r="G85" s="62">
        <v>46.2</v>
      </c>
      <c r="H85" s="62">
        <v>84</v>
      </c>
      <c r="I85" s="62">
        <v>0</v>
      </c>
      <c r="J85" s="62">
        <v>372.9</v>
      </c>
      <c r="K85" s="62">
        <v>88.2</v>
      </c>
      <c r="L85" s="62">
        <v>85</v>
      </c>
      <c r="M85" s="62">
        <v>0</v>
      </c>
      <c r="N85" s="88">
        <v>0</v>
      </c>
      <c r="O85" s="88">
        <v>197.7</v>
      </c>
      <c r="P85" s="88">
        <v>678</v>
      </c>
      <c r="Q85" s="88">
        <v>0</v>
      </c>
      <c r="R85" s="55">
        <f t="shared" si="41"/>
        <v>0</v>
      </c>
      <c r="S85" s="63">
        <v>0</v>
      </c>
      <c r="T85" s="63">
        <v>0</v>
      </c>
      <c r="U85" s="63">
        <v>0</v>
      </c>
      <c r="V85" s="63">
        <v>0</v>
      </c>
      <c r="W85" s="63">
        <v>0</v>
      </c>
      <c r="X85" s="86">
        <f t="shared" si="43"/>
        <v>1836.5</v>
      </c>
    </row>
    <row r="86" spans="1:24" ht="25.5">
      <c r="A86" s="212"/>
      <c r="B86" s="183"/>
      <c r="C86" s="185"/>
      <c r="D86" s="24" t="s">
        <v>23</v>
      </c>
      <c r="E86" s="86">
        <f t="shared" si="39"/>
        <v>0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88">
        <v>0</v>
      </c>
      <c r="O86" s="88">
        <v>0</v>
      </c>
      <c r="P86" s="88">
        <v>0</v>
      </c>
      <c r="Q86" s="88">
        <v>0</v>
      </c>
      <c r="R86" s="55">
        <f t="shared" si="41"/>
        <v>0</v>
      </c>
      <c r="S86" s="63">
        <v>0</v>
      </c>
      <c r="T86" s="63">
        <v>0</v>
      </c>
      <c r="U86" s="63">
        <v>55</v>
      </c>
      <c r="V86" s="63">
        <v>0</v>
      </c>
      <c r="W86" s="63">
        <v>0</v>
      </c>
      <c r="X86" s="86">
        <f t="shared" si="43"/>
        <v>55</v>
      </c>
    </row>
    <row r="87" spans="1:24" ht="25.5">
      <c r="A87" s="212"/>
      <c r="B87" s="183"/>
      <c r="C87" s="185" t="s">
        <v>21</v>
      </c>
      <c r="D87" s="24" t="s">
        <v>139</v>
      </c>
      <c r="E87" s="86">
        <f t="shared" si="39"/>
        <v>960.8</v>
      </c>
      <c r="F87" s="62">
        <v>284.5</v>
      </c>
      <c r="G87" s="62">
        <v>46.2</v>
      </c>
      <c r="H87" s="62">
        <v>84</v>
      </c>
      <c r="I87" s="62">
        <v>0</v>
      </c>
      <c r="J87" s="62">
        <v>372.9</v>
      </c>
      <c r="K87" s="62">
        <v>88.2</v>
      </c>
      <c r="L87" s="62">
        <v>85</v>
      </c>
      <c r="M87" s="62">
        <v>0</v>
      </c>
      <c r="N87" s="88">
        <v>0</v>
      </c>
      <c r="O87" s="88">
        <v>197.7</v>
      </c>
      <c r="P87" s="88">
        <v>678</v>
      </c>
      <c r="Q87" s="88">
        <v>0</v>
      </c>
      <c r="R87" s="55">
        <f t="shared" si="41"/>
        <v>0</v>
      </c>
      <c r="S87" s="63">
        <v>0</v>
      </c>
      <c r="T87" s="63">
        <v>0</v>
      </c>
      <c r="U87" s="63">
        <v>0</v>
      </c>
      <c r="V87" s="63">
        <v>0</v>
      </c>
      <c r="W87" s="63">
        <v>0</v>
      </c>
      <c r="X87" s="86">
        <f t="shared" si="43"/>
        <v>1836.5</v>
      </c>
    </row>
    <row r="88" spans="1:24" ht="25.5">
      <c r="A88" s="212"/>
      <c r="B88" s="183"/>
      <c r="C88" s="185"/>
      <c r="D88" s="24" t="s">
        <v>23</v>
      </c>
      <c r="E88" s="86">
        <f t="shared" si="39"/>
        <v>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88">
        <v>0</v>
      </c>
      <c r="O88" s="88">
        <v>0</v>
      </c>
      <c r="P88" s="88">
        <v>0</v>
      </c>
      <c r="Q88" s="88">
        <v>0</v>
      </c>
      <c r="R88" s="55">
        <f t="shared" si="41"/>
        <v>0</v>
      </c>
      <c r="S88" s="63">
        <v>0</v>
      </c>
      <c r="T88" s="63">
        <v>0</v>
      </c>
      <c r="U88" s="63">
        <v>55</v>
      </c>
      <c r="V88" s="63">
        <v>0</v>
      </c>
      <c r="W88" s="63">
        <v>0</v>
      </c>
      <c r="X88" s="86">
        <f t="shared" si="43"/>
        <v>55</v>
      </c>
    </row>
    <row r="89" spans="1:24" ht="25.5">
      <c r="A89" s="212"/>
      <c r="B89" s="183"/>
      <c r="C89" s="185" t="s">
        <v>22</v>
      </c>
      <c r="D89" s="24" t="s">
        <v>139</v>
      </c>
      <c r="E89" s="86">
        <f t="shared" si="39"/>
        <v>0</v>
      </c>
      <c r="F89" s="58">
        <f>F85-F87</f>
        <v>0</v>
      </c>
      <c r="G89" s="58">
        <f aca="true" t="shared" si="45" ref="G89:Q89">G85-G87</f>
        <v>0</v>
      </c>
      <c r="H89" s="58">
        <f t="shared" si="45"/>
        <v>0</v>
      </c>
      <c r="I89" s="58">
        <f t="shared" si="45"/>
        <v>0</v>
      </c>
      <c r="J89" s="58">
        <f t="shared" si="45"/>
        <v>0</v>
      </c>
      <c r="K89" s="58">
        <f t="shared" si="45"/>
        <v>0</v>
      </c>
      <c r="L89" s="58">
        <f t="shared" si="45"/>
        <v>0</v>
      </c>
      <c r="M89" s="58">
        <f t="shared" si="45"/>
        <v>0</v>
      </c>
      <c r="N89" s="55">
        <f t="shared" si="45"/>
        <v>0</v>
      </c>
      <c r="O89" s="55">
        <f t="shared" si="45"/>
        <v>0</v>
      </c>
      <c r="P89" s="55">
        <f t="shared" si="45"/>
        <v>0</v>
      </c>
      <c r="Q89" s="55">
        <f t="shared" si="45"/>
        <v>0</v>
      </c>
      <c r="R89" s="55">
        <f t="shared" si="41"/>
        <v>0</v>
      </c>
      <c r="S89" s="55">
        <f aca="true" t="shared" si="46" ref="S89:W90">S85-S87</f>
        <v>0</v>
      </c>
      <c r="T89" s="55">
        <f t="shared" si="46"/>
        <v>0</v>
      </c>
      <c r="U89" s="55">
        <f t="shared" si="46"/>
        <v>0</v>
      </c>
      <c r="V89" s="55">
        <f t="shared" si="46"/>
        <v>0</v>
      </c>
      <c r="W89" s="55">
        <f t="shared" si="46"/>
        <v>0</v>
      </c>
      <c r="X89" s="86">
        <f t="shared" si="43"/>
        <v>0</v>
      </c>
    </row>
    <row r="90" spans="1:24" ht="25.5">
      <c r="A90" s="213"/>
      <c r="B90" s="184"/>
      <c r="C90" s="185"/>
      <c r="D90" s="24" t="s">
        <v>23</v>
      </c>
      <c r="E90" s="86">
        <f t="shared" si="39"/>
        <v>0</v>
      </c>
      <c r="F90" s="58">
        <f>F86-F88</f>
        <v>0</v>
      </c>
      <c r="G90" s="58">
        <f aca="true" t="shared" si="47" ref="G90:Q90">G86-G88</f>
        <v>0</v>
      </c>
      <c r="H90" s="58">
        <f t="shared" si="47"/>
        <v>0</v>
      </c>
      <c r="I90" s="58">
        <f t="shared" si="47"/>
        <v>0</v>
      </c>
      <c r="J90" s="58">
        <f t="shared" si="47"/>
        <v>0</v>
      </c>
      <c r="K90" s="58">
        <f t="shared" si="47"/>
        <v>0</v>
      </c>
      <c r="L90" s="58">
        <f t="shared" si="47"/>
        <v>0</v>
      </c>
      <c r="M90" s="58">
        <f t="shared" si="47"/>
        <v>0</v>
      </c>
      <c r="N90" s="55">
        <f t="shared" si="47"/>
        <v>0</v>
      </c>
      <c r="O90" s="55">
        <f t="shared" si="47"/>
        <v>0</v>
      </c>
      <c r="P90" s="55">
        <f t="shared" si="47"/>
        <v>0</v>
      </c>
      <c r="Q90" s="55">
        <f t="shared" si="47"/>
        <v>0</v>
      </c>
      <c r="R90" s="55">
        <f t="shared" si="41"/>
        <v>0</v>
      </c>
      <c r="S90" s="55">
        <f t="shared" si="46"/>
        <v>0</v>
      </c>
      <c r="T90" s="55">
        <f t="shared" si="46"/>
        <v>0</v>
      </c>
      <c r="U90" s="55">
        <f t="shared" si="46"/>
        <v>0</v>
      </c>
      <c r="V90" s="55">
        <f t="shared" si="46"/>
        <v>0</v>
      </c>
      <c r="W90" s="55">
        <f t="shared" si="46"/>
        <v>0</v>
      </c>
      <c r="X90" s="86">
        <f t="shared" si="43"/>
        <v>0</v>
      </c>
    </row>
    <row r="91" spans="1:24" ht="25.5">
      <c r="A91" s="211">
        <v>14</v>
      </c>
      <c r="B91" s="214" t="s">
        <v>220</v>
      </c>
      <c r="C91" s="185" t="s">
        <v>20</v>
      </c>
      <c r="D91" s="24" t="s">
        <v>139</v>
      </c>
      <c r="E91" s="86">
        <f t="shared" si="39"/>
        <v>1318.7</v>
      </c>
      <c r="F91" s="62">
        <v>336.6</v>
      </c>
      <c r="G91" s="62">
        <v>0</v>
      </c>
      <c r="H91" s="62">
        <v>55.4</v>
      </c>
      <c r="I91" s="62">
        <v>0</v>
      </c>
      <c r="J91" s="62">
        <v>879.8</v>
      </c>
      <c r="K91" s="62">
        <v>29</v>
      </c>
      <c r="L91" s="62">
        <v>17.9</v>
      </c>
      <c r="M91" s="62">
        <v>0</v>
      </c>
      <c r="N91" s="88">
        <v>0</v>
      </c>
      <c r="O91" s="88">
        <v>0</v>
      </c>
      <c r="P91" s="88">
        <v>825.8</v>
      </c>
      <c r="Q91" s="88">
        <v>0</v>
      </c>
      <c r="R91" s="55">
        <f t="shared" si="41"/>
        <v>0</v>
      </c>
      <c r="S91" s="63">
        <v>0</v>
      </c>
      <c r="T91" s="63">
        <v>0</v>
      </c>
      <c r="U91" s="63">
        <v>0</v>
      </c>
      <c r="V91" s="63">
        <v>0</v>
      </c>
      <c r="W91" s="63">
        <v>0</v>
      </c>
      <c r="X91" s="86">
        <f t="shared" si="43"/>
        <v>2144.5</v>
      </c>
    </row>
    <row r="92" spans="1:24" ht="25.5">
      <c r="A92" s="212"/>
      <c r="B92" s="183"/>
      <c r="C92" s="185"/>
      <c r="D92" s="24" t="s">
        <v>23</v>
      </c>
      <c r="E92" s="86">
        <f t="shared" si="39"/>
        <v>0</v>
      </c>
      <c r="F92" s="62">
        <v>0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88">
        <v>0</v>
      </c>
      <c r="O92" s="88">
        <v>0</v>
      </c>
      <c r="P92" s="88">
        <v>0</v>
      </c>
      <c r="Q92" s="88">
        <v>0</v>
      </c>
      <c r="R92" s="55">
        <f t="shared" si="41"/>
        <v>0</v>
      </c>
      <c r="S92" s="63">
        <v>0</v>
      </c>
      <c r="T92" s="63">
        <v>0</v>
      </c>
      <c r="U92" s="63">
        <v>60</v>
      </c>
      <c r="V92" s="63">
        <v>0</v>
      </c>
      <c r="W92" s="63">
        <v>0</v>
      </c>
      <c r="X92" s="86">
        <f t="shared" si="43"/>
        <v>60</v>
      </c>
    </row>
    <row r="93" spans="1:24" ht="25.5">
      <c r="A93" s="212"/>
      <c r="B93" s="183"/>
      <c r="C93" s="185" t="s">
        <v>21</v>
      </c>
      <c r="D93" s="24" t="s">
        <v>139</v>
      </c>
      <c r="E93" s="86">
        <f t="shared" si="39"/>
        <v>1318.7</v>
      </c>
      <c r="F93" s="62">
        <v>336.6</v>
      </c>
      <c r="G93" s="62">
        <v>0</v>
      </c>
      <c r="H93" s="62">
        <v>55.4</v>
      </c>
      <c r="I93" s="62">
        <v>0</v>
      </c>
      <c r="J93" s="62">
        <v>879.8</v>
      </c>
      <c r="K93" s="62">
        <v>29</v>
      </c>
      <c r="L93" s="62">
        <v>17.9</v>
      </c>
      <c r="M93" s="62">
        <v>0</v>
      </c>
      <c r="N93" s="88">
        <v>0</v>
      </c>
      <c r="O93" s="88">
        <v>0</v>
      </c>
      <c r="P93" s="88">
        <v>825.8</v>
      </c>
      <c r="Q93" s="88">
        <v>0</v>
      </c>
      <c r="R93" s="55">
        <f t="shared" si="41"/>
        <v>0</v>
      </c>
      <c r="S93" s="63">
        <v>0</v>
      </c>
      <c r="T93" s="63">
        <v>0</v>
      </c>
      <c r="U93" s="63">
        <v>0</v>
      </c>
      <c r="V93" s="63">
        <v>0</v>
      </c>
      <c r="W93" s="63">
        <v>0</v>
      </c>
      <c r="X93" s="86">
        <f t="shared" si="43"/>
        <v>2144.5</v>
      </c>
    </row>
    <row r="94" spans="1:24" ht="25.5">
      <c r="A94" s="212"/>
      <c r="B94" s="183"/>
      <c r="C94" s="185"/>
      <c r="D94" s="24" t="s">
        <v>23</v>
      </c>
      <c r="E94" s="86">
        <f t="shared" si="39"/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88">
        <v>0</v>
      </c>
      <c r="O94" s="88">
        <v>0</v>
      </c>
      <c r="P94" s="88">
        <v>0</v>
      </c>
      <c r="Q94" s="88">
        <v>0</v>
      </c>
      <c r="R94" s="55">
        <f t="shared" si="41"/>
        <v>0</v>
      </c>
      <c r="S94" s="63">
        <v>0</v>
      </c>
      <c r="T94" s="63">
        <v>0</v>
      </c>
      <c r="U94" s="63">
        <v>60</v>
      </c>
      <c r="V94" s="63">
        <v>0</v>
      </c>
      <c r="W94" s="63">
        <v>0</v>
      </c>
      <c r="X94" s="86">
        <f t="shared" si="43"/>
        <v>60</v>
      </c>
    </row>
    <row r="95" spans="1:24" ht="25.5">
      <c r="A95" s="212"/>
      <c r="B95" s="183"/>
      <c r="C95" s="185" t="s">
        <v>22</v>
      </c>
      <c r="D95" s="24" t="s">
        <v>139</v>
      </c>
      <c r="E95" s="86">
        <f t="shared" si="39"/>
        <v>0</v>
      </c>
      <c r="F95" s="58">
        <f>F91-F93</f>
        <v>0</v>
      </c>
      <c r="G95" s="58">
        <f aca="true" t="shared" si="48" ref="G95:Q95">G91-G93</f>
        <v>0</v>
      </c>
      <c r="H95" s="58">
        <f t="shared" si="48"/>
        <v>0</v>
      </c>
      <c r="I95" s="58">
        <f t="shared" si="48"/>
        <v>0</v>
      </c>
      <c r="J95" s="58">
        <f t="shared" si="48"/>
        <v>0</v>
      </c>
      <c r="K95" s="58">
        <f t="shared" si="48"/>
        <v>0</v>
      </c>
      <c r="L95" s="58">
        <f t="shared" si="48"/>
        <v>0</v>
      </c>
      <c r="M95" s="58">
        <f t="shared" si="48"/>
        <v>0</v>
      </c>
      <c r="N95" s="55">
        <f t="shared" si="48"/>
        <v>0</v>
      </c>
      <c r="O95" s="55">
        <f t="shared" si="48"/>
        <v>0</v>
      </c>
      <c r="P95" s="55">
        <f t="shared" si="48"/>
        <v>0</v>
      </c>
      <c r="Q95" s="55">
        <f t="shared" si="48"/>
        <v>0</v>
      </c>
      <c r="R95" s="55">
        <f t="shared" si="41"/>
        <v>0</v>
      </c>
      <c r="S95" s="55">
        <f aca="true" t="shared" si="49" ref="S95:W96">S91-S93</f>
        <v>0</v>
      </c>
      <c r="T95" s="55">
        <f t="shared" si="49"/>
        <v>0</v>
      </c>
      <c r="U95" s="55">
        <f t="shared" si="49"/>
        <v>0</v>
      </c>
      <c r="V95" s="55">
        <f t="shared" si="49"/>
        <v>0</v>
      </c>
      <c r="W95" s="55">
        <f t="shared" si="49"/>
        <v>0</v>
      </c>
      <c r="X95" s="86">
        <f t="shared" si="43"/>
        <v>0</v>
      </c>
    </row>
    <row r="96" spans="1:24" ht="25.5">
      <c r="A96" s="213"/>
      <c r="B96" s="184"/>
      <c r="C96" s="185"/>
      <c r="D96" s="24" t="s">
        <v>23</v>
      </c>
      <c r="E96" s="86">
        <f t="shared" si="39"/>
        <v>0</v>
      </c>
      <c r="F96" s="58">
        <f>F92-F94</f>
        <v>0</v>
      </c>
      <c r="G96" s="58">
        <f aca="true" t="shared" si="50" ref="G96:Q96">G92-G94</f>
        <v>0</v>
      </c>
      <c r="H96" s="58">
        <f t="shared" si="50"/>
        <v>0</v>
      </c>
      <c r="I96" s="58">
        <f t="shared" si="50"/>
        <v>0</v>
      </c>
      <c r="J96" s="58">
        <f t="shared" si="50"/>
        <v>0</v>
      </c>
      <c r="K96" s="58">
        <f t="shared" si="50"/>
        <v>0</v>
      </c>
      <c r="L96" s="58">
        <f t="shared" si="50"/>
        <v>0</v>
      </c>
      <c r="M96" s="58">
        <f t="shared" si="50"/>
        <v>0</v>
      </c>
      <c r="N96" s="55">
        <f t="shared" si="50"/>
        <v>0</v>
      </c>
      <c r="O96" s="55">
        <f t="shared" si="50"/>
        <v>0</v>
      </c>
      <c r="P96" s="55">
        <f t="shared" si="50"/>
        <v>0</v>
      </c>
      <c r="Q96" s="55">
        <f t="shared" si="50"/>
        <v>0</v>
      </c>
      <c r="R96" s="55">
        <f t="shared" si="41"/>
        <v>0</v>
      </c>
      <c r="S96" s="55">
        <f t="shared" si="49"/>
        <v>0</v>
      </c>
      <c r="T96" s="55">
        <f t="shared" si="49"/>
        <v>0</v>
      </c>
      <c r="U96" s="55">
        <f t="shared" si="49"/>
        <v>0</v>
      </c>
      <c r="V96" s="55">
        <f t="shared" si="49"/>
        <v>0</v>
      </c>
      <c r="W96" s="55">
        <f t="shared" si="49"/>
        <v>0</v>
      </c>
      <c r="X96" s="86">
        <f t="shared" si="43"/>
        <v>0</v>
      </c>
    </row>
    <row r="97" spans="1:24" ht="25.5">
      <c r="A97" s="211">
        <v>15</v>
      </c>
      <c r="B97" s="214" t="s">
        <v>221</v>
      </c>
      <c r="C97" s="185" t="s">
        <v>20</v>
      </c>
      <c r="D97" s="24" t="s">
        <v>139</v>
      </c>
      <c r="E97" s="86">
        <f t="shared" si="39"/>
        <v>700.2</v>
      </c>
      <c r="F97" s="62">
        <v>119.5</v>
      </c>
      <c r="G97" s="62">
        <v>85</v>
      </c>
      <c r="H97" s="62">
        <v>37.1</v>
      </c>
      <c r="I97" s="62">
        <v>0</v>
      </c>
      <c r="J97" s="62">
        <v>400.5</v>
      </c>
      <c r="K97" s="62">
        <v>28.1</v>
      </c>
      <c r="L97" s="62">
        <v>30</v>
      </c>
      <c r="M97" s="62">
        <v>0</v>
      </c>
      <c r="N97" s="88">
        <v>0</v>
      </c>
      <c r="O97" s="88">
        <v>388.2</v>
      </c>
      <c r="P97" s="88">
        <v>1047.6</v>
      </c>
      <c r="Q97" s="88">
        <v>0</v>
      </c>
      <c r="R97" s="55">
        <f t="shared" si="41"/>
        <v>0</v>
      </c>
      <c r="S97" s="63">
        <v>0</v>
      </c>
      <c r="T97" s="63">
        <v>0</v>
      </c>
      <c r="U97" s="63">
        <v>0</v>
      </c>
      <c r="V97" s="63">
        <v>0</v>
      </c>
      <c r="W97" s="63">
        <v>0</v>
      </c>
      <c r="X97" s="86">
        <f t="shared" si="43"/>
        <v>2136</v>
      </c>
    </row>
    <row r="98" spans="1:24" ht="25.5">
      <c r="A98" s="212"/>
      <c r="B98" s="183"/>
      <c r="C98" s="185"/>
      <c r="D98" s="24" t="s">
        <v>23</v>
      </c>
      <c r="E98" s="86">
        <f t="shared" si="39"/>
        <v>0</v>
      </c>
      <c r="F98" s="62">
        <v>0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62">
        <v>0</v>
      </c>
      <c r="N98" s="88">
        <v>0</v>
      </c>
      <c r="O98" s="88">
        <v>0</v>
      </c>
      <c r="P98" s="88">
        <v>0</v>
      </c>
      <c r="Q98" s="88">
        <v>0</v>
      </c>
      <c r="R98" s="55">
        <f t="shared" si="41"/>
        <v>0</v>
      </c>
      <c r="S98" s="63">
        <v>0</v>
      </c>
      <c r="T98" s="63">
        <v>0</v>
      </c>
      <c r="U98" s="63">
        <v>55</v>
      </c>
      <c r="V98" s="63">
        <v>0</v>
      </c>
      <c r="W98" s="63">
        <v>0</v>
      </c>
      <c r="X98" s="86">
        <f t="shared" si="43"/>
        <v>55</v>
      </c>
    </row>
    <row r="99" spans="1:24" ht="25.5">
      <c r="A99" s="212"/>
      <c r="B99" s="183"/>
      <c r="C99" s="185" t="s">
        <v>21</v>
      </c>
      <c r="D99" s="24" t="s">
        <v>139</v>
      </c>
      <c r="E99" s="86">
        <f t="shared" si="39"/>
        <v>700.2</v>
      </c>
      <c r="F99" s="62">
        <v>119.5</v>
      </c>
      <c r="G99" s="62">
        <v>85</v>
      </c>
      <c r="H99" s="62">
        <v>37.1</v>
      </c>
      <c r="I99" s="62">
        <v>0</v>
      </c>
      <c r="J99" s="62">
        <v>400.5</v>
      </c>
      <c r="K99" s="62">
        <v>28.1</v>
      </c>
      <c r="L99" s="62">
        <v>30</v>
      </c>
      <c r="M99" s="62">
        <v>0</v>
      </c>
      <c r="N99" s="88">
        <v>0</v>
      </c>
      <c r="O99" s="88">
        <v>388.2</v>
      </c>
      <c r="P99" s="88">
        <v>1047.6</v>
      </c>
      <c r="Q99" s="88">
        <v>0</v>
      </c>
      <c r="R99" s="55">
        <f t="shared" si="41"/>
        <v>0</v>
      </c>
      <c r="S99" s="63">
        <v>0</v>
      </c>
      <c r="T99" s="63">
        <v>0</v>
      </c>
      <c r="U99" s="63">
        <v>0</v>
      </c>
      <c r="V99" s="63">
        <v>0</v>
      </c>
      <c r="W99" s="63">
        <v>0</v>
      </c>
      <c r="X99" s="86">
        <f t="shared" si="43"/>
        <v>2136</v>
      </c>
    </row>
    <row r="100" spans="1:24" ht="25.5">
      <c r="A100" s="212"/>
      <c r="B100" s="183"/>
      <c r="C100" s="185"/>
      <c r="D100" s="24" t="s">
        <v>23</v>
      </c>
      <c r="E100" s="86">
        <f t="shared" si="39"/>
        <v>0</v>
      </c>
      <c r="F100" s="62">
        <v>0</v>
      </c>
      <c r="G100" s="62"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88">
        <v>0</v>
      </c>
      <c r="O100" s="88">
        <v>0</v>
      </c>
      <c r="P100" s="88">
        <v>0</v>
      </c>
      <c r="Q100" s="88">
        <v>0</v>
      </c>
      <c r="R100" s="55">
        <f t="shared" si="41"/>
        <v>0</v>
      </c>
      <c r="S100" s="63">
        <v>0</v>
      </c>
      <c r="T100" s="63">
        <v>0</v>
      </c>
      <c r="U100" s="63">
        <v>55</v>
      </c>
      <c r="V100" s="63">
        <v>0</v>
      </c>
      <c r="W100" s="63">
        <v>0</v>
      </c>
      <c r="X100" s="86">
        <f t="shared" si="43"/>
        <v>55</v>
      </c>
    </row>
    <row r="101" spans="1:24" ht="25.5">
      <c r="A101" s="212"/>
      <c r="B101" s="183"/>
      <c r="C101" s="185" t="s">
        <v>22</v>
      </c>
      <c r="D101" s="24" t="s">
        <v>139</v>
      </c>
      <c r="E101" s="86">
        <f t="shared" si="39"/>
        <v>0</v>
      </c>
      <c r="F101" s="58">
        <f>F97-F99</f>
        <v>0</v>
      </c>
      <c r="G101" s="58">
        <f aca="true" t="shared" si="51" ref="G101:Q101">G97-G99</f>
        <v>0</v>
      </c>
      <c r="H101" s="58">
        <f t="shared" si="51"/>
        <v>0</v>
      </c>
      <c r="I101" s="58">
        <f t="shared" si="51"/>
        <v>0</v>
      </c>
      <c r="J101" s="58">
        <f t="shared" si="51"/>
        <v>0</v>
      </c>
      <c r="K101" s="58">
        <f t="shared" si="51"/>
        <v>0</v>
      </c>
      <c r="L101" s="58">
        <f t="shared" si="51"/>
        <v>0</v>
      </c>
      <c r="M101" s="58">
        <f t="shared" si="51"/>
        <v>0</v>
      </c>
      <c r="N101" s="55">
        <f t="shared" si="51"/>
        <v>0</v>
      </c>
      <c r="O101" s="55">
        <f t="shared" si="51"/>
        <v>0</v>
      </c>
      <c r="P101" s="55">
        <f t="shared" si="51"/>
        <v>0</v>
      </c>
      <c r="Q101" s="55">
        <f t="shared" si="51"/>
        <v>0</v>
      </c>
      <c r="R101" s="55">
        <f t="shared" si="41"/>
        <v>0</v>
      </c>
      <c r="S101" s="55">
        <f aca="true" t="shared" si="52" ref="S101:W102">S97-S99</f>
        <v>0</v>
      </c>
      <c r="T101" s="55">
        <f t="shared" si="52"/>
        <v>0</v>
      </c>
      <c r="U101" s="55">
        <f t="shared" si="52"/>
        <v>0</v>
      </c>
      <c r="V101" s="55">
        <f t="shared" si="52"/>
        <v>0</v>
      </c>
      <c r="W101" s="55">
        <f t="shared" si="52"/>
        <v>0</v>
      </c>
      <c r="X101" s="86">
        <f t="shared" si="43"/>
        <v>0</v>
      </c>
    </row>
    <row r="102" spans="1:24" ht="25.5">
      <c r="A102" s="213"/>
      <c r="B102" s="184"/>
      <c r="C102" s="185"/>
      <c r="D102" s="24" t="s">
        <v>23</v>
      </c>
      <c r="E102" s="86">
        <f t="shared" si="39"/>
        <v>0</v>
      </c>
      <c r="F102" s="58">
        <f>F98-F100</f>
        <v>0</v>
      </c>
      <c r="G102" s="58">
        <f aca="true" t="shared" si="53" ref="G102:Q102">G98-G100</f>
        <v>0</v>
      </c>
      <c r="H102" s="58">
        <f t="shared" si="53"/>
        <v>0</v>
      </c>
      <c r="I102" s="58">
        <f t="shared" si="53"/>
        <v>0</v>
      </c>
      <c r="J102" s="58">
        <f t="shared" si="53"/>
        <v>0</v>
      </c>
      <c r="K102" s="58">
        <f t="shared" si="53"/>
        <v>0</v>
      </c>
      <c r="L102" s="58">
        <f t="shared" si="53"/>
        <v>0</v>
      </c>
      <c r="M102" s="58">
        <f t="shared" si="53"/>
        <v>0</v>
      </c>
      <c r="N102" s="55">
        <f t="shared" si="53"/>
        <v>0</v>
      </c>
      <c r="O102" s="55">
        <f t="shared" si="53"/>
        <v>0</v>
      </c>
      <c r="P102" s="55">
        <f t="shared" si="53"/>
        <v>0</v>
      </c>
      <c r="Q102" s="55">
        <f t="shared" si="53"/>
        <v>0</v>
      </c>
      <c r="R102" s="55">
        <f t="shared" si="41"/>
        <v>0</v>
      </c>
      <c r="S102" s="55">
        <f t="shared" si="52"/>
        <v>0</v>
      </c>
      <c r="T102" s="55">
        <f t="shared" si="52"/>
        <v>0</v>
      </c>
      <c r="U102" s="55">
        <f t="shared" si="52"/>
        <v>0</v>
      </c>
      <c r="V102" s="55">
        <f t="shared" si="52"/>
        <v>0</v>
      </c>
      <c r="W102" s="55">
        <f t="shared" si="52"/>
        <v>0</v>
      </c>
      <c r="X102" s="86">
        <f t="shared" si="43"/>
        <v>0</v>
      </c>
    </row>
    <row r="103" spans="1:24" ht="25.5">
      <c r="A103" s="178">
        <v>16</v>
      </c>
      <c r="B103" s="182" t="s">
        <v>222</v>
      </c>
      <c r="C103" s="185" t="s">
        <v>20</v>
      </c>
      <c r="D103" s="24" t="s">
        <v>139</v>
      </c>
      <c r="E103" s="86">
        <f t="shared" si="39"/>
        <v>1345.5</v>
      </c>
      <c r="F103" s="62">
        <v>860.6</v>
      </c>
      <c r="G103" s="62">
        <v>14.2</v>
      </c>
      <c r="H103" s="62">
        <v>74</v>
      </c>
      <c r="I103" s="62">
        <v>0</v>
      </c>
      <c r="J103" s="62">
        <v>377.1</v>
      </c>
      <c r="K103" s="62">
        <v>0</v>
      </c>
      <c r="L103" s="62">
        <v>19.6</v>
      </c>
      <c r="M103" s="62">
        <v>0</v>
      </c>
      <c r="N103" s="88">
        <v>0</v>
      </c>
      <c r="O103" s="88">
        <v>334</v>
      </c>
      <c r="P103" s="88">
        <v>872.6</v>
      </c>
      <c r="Q103" s="88">
        <v>0</v>
      </c>
      <c r="R103" s="55">
        <f t="shared" si="41"/>
        <v>25.5</v>
      </c>
      <c r="S103" s="63">
        <v>0</v>
      </c>
      <c r="T103" s="63">
        <v>25.5</v>
      </c>
      <c r="U103" s="63">
        <v>0</v>
      </c>
      <c r="V103" s="63">
        <v>0</v>
      </c>
      <c r="W103" s="63">
        <v>0</v>
      </c>
      <c r="X103" s="86">
        <f t="shared" si="43"/>
        <v>2577.6</v>
      </c>
    </row>
    <row r="104" spans="1:24" ht="25.5">
      <c r="A104" s="178"/>
      <c r="B104" s="182"/>
      <c r="C104" s="185"/>
      <c r="D104" s="24" t="s">
        <v>23</v>
      </c>
      <c r="E104" s="86">
        <f t="shared" si="39"/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88">
        <v>0</v>
      </c>
      <c r="O104" s="88">
        <v>0</v>
      </c>
      <c r="P104" s="88">
        <v>625</v>
      </c>
      <c r="Q104" s="88">
        <v>0</v>
      </c>
      <c r="R104" s="55">
        <f t="shared" si="41"/>
        <v>0</v>
      </c>
      <c r="S104" s="63">
        <v>0</v>
      </c>
      <c r="T104" s="63">
        <v>0</v>
      </c>
      <c r="U104" s="63">
        <v>48</v>
      </c>
      <c r="V104" s="63">
        <v>0</v>
      </c>
      <c r="W104" s="63">
        <v>0</v>
      </c>
      <c r="X104" s="86">
        <f t="shared" si="43"/>
        <v>673</v>
      </c>
    </row>
    <row r="105" spans="1:24" ht="25.5">
      <c r="A105" s="178"/>
      <c r="B105" s="182"/>
      <c r="C105" s="185" t="s">
        <v>21</v>
      </c>
      <c r="D105" s="24" t="s">
        <v>139</v>
      </c>
      <c r="E105" s="86">
        <f t="shared" si="39"/>
        <v>1345.5</v>
      </c>
      <c r="F105" s="62">
        <v>860.6</v>
      </c>
      <c r="G105" s="62">
        <v>14.2</v>
      </c>
      <c r="H105" s="62">
        <v>74</v>
      </c>
      <c r="I105" s="62">
        <v>0</v>
      </c>
      <c r="J105" s="62">
        <v>377.1</v>
      </c>
      <c r="K105" s="62">
        <v>0</v>
      </c>
      <c r="L105" s="62">
        <v>19.6</v>
      </c>
      <c r="M105" s="62">
        <v>0</v>
      </c>
      <c r="N105" s="88">
        <v>0</v>
      </c>
      <c r="O105" s="88">
        <v>334</v>
      </c>
      <c r="P105" s="88">
        <v>872.6</v>
      </c>
      <c r="Q105" s="88">
        <v>0</v>
      </c>
      <c r="R105" s="55">
        <f t="shared" si="41"/>
        <v>25.5</v>
      </c>
      <c r="S105" s="63">
        <v>0</v>
      </c>
      <c r="T105" s="63">
        <v>25.5</v>
      </c>
      <c r="U105" s="63">
        <v>0</v>
      </c>
      <c r="V105" s="63">
        <v>0</v>
      </c>
      <c r="W105" s="63">
        <v>0</v>
      </c>
      <c r="X105" s="86">
        <f t="shared" si="43"/>
        <v>2577.6</v>
      </c>
    </row>
    <row r="106" spans="1:24" ht="25.5">
      <c r="A106" s="178"/>
      <c r="B106" s="182"/>
      <c r="C106" s="185"/>
      <c r="D106" s="24" t="s">
        <v>23</v>
      </c>
      <c r="E106" s="86">
        <f t="shared" si="39"/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88">
        <v>0</v>
      </c>
      <c r="O106" s="88">
        <v>0</v>
      </c>
      <c r="P106" s="88">
        <v>625</v>
      </c>
      <c r="Q106" s="88">
        <v>0</v>
      </c>
      <c r="R106" s="55">
        <f t="shared" si="41"/>
        <v>0</v>
      </c>
      <c r="S106" s="63">
        <v>0</v>
      </c>
      <c r="T106" s="63">
        <v>0</v>
      </c>
      <c r="U106" s="63">
        <v>48</v>
      </c>
      <c r="V106" s="63">
        <v>0</v>
      </c>
      <c r="W106" s="63">
        <v>0</v>
      </c>
      <c r="X106" s="86">
        <f t="shared" si="43"/>
        <v>673</v>
      </c>
    </row>
    <row r="107" spans="1:24" ht="25.5">
      <c r="A107" s="178"/>
      <c r="B107" s="182"/>
      <c r="C107" s="185" t="s">
        <v>22</v>
      </c>
      <c r="D107" s="24" t="s">
        <v>139</v>
      </c>
      <c r="E107" s="86">
        <f t="shared" si="39"/>
        <v>0</v>
      </c>
      <c r="F107" s="58">
        <f>F103-F105</f>
        <v>0</v>
      </c>
      <c r="G107" s="58">
        <f aca="true" t="shared" si="54" ref="G107:Q107">G103-G105</f>
        <v>0</v>
      </c>
      <c r="H107" s="58">
        <f t="shared" si="54"/>
        <v>0</v>
      </c>
      <c r="I107" s="58">
        <f t="shared" si="54"/>
        <v>0</v>
      </c>
      <c r="J107" s="58">
        <f t="shared" si="54"/>
        <v>0</v>
      </c>
      <c r="K107" s="58">
        <f t="shared" si="54"/>
        <v>0</v>
      </c>
      <c r="L107" s="58">
        <f t="shared" si="54"/>
        <v>0</v>
      </c>
      <c r="M107" s="58">
        <f t="shared" si="54"/>
        <v>0</v>
      </c>
      <c r="N107" s="55">
        <f t="shared" si="54"/>
        <v>0</v>
      </c>
      <c r="O107" s="55">
        <f t="shared" si="54"/>
        <v>0</v>
      </c>
      <c r="P107" s="55">
        <f t="shared" si="54"/>
        <v>0</v>
      </c>
      <c r="Q107" s="55">
        <f t="shared" si="54"/>
        <v>0</v>
      </c>
      <c r="R107" s="55">
        <f t="shared" si="41"/>
        <v>0</v>
      </c>
      <c r="S107" s="55">
        <f aca="true" t="shared" si="55" ref="S107:W108">S103-S105</f>
        <v>0</v>
      </c>
      <c r="T107" s="55">
        <f t="shared" si="55"/>
        <v>0</v>
      </c>
      <c r="U107" s="55">
        <f t="shared" si="55"/>
        <v>0</v>
      </c>
      <c r="V107" s="55">
        <f t="shared" si="55"/>
        <v>0</v>
      </c>
      <c r="W107" s="55">
        <f t="shared" si="55"/>
        <v>0</v>
      </c>
      <c r="X107" s="86">
        <f t="shared" si="43"/>
        <v>0</v>
      </c>
    </row>
    <row r="108" spans="1:24" ht="25.5">
      <c r="A108" s="178"/>
      <c r="B108" s="182"/>
      <c r="C108" s="185"/>
      <c r="D108" s="24" t="s">
        <v>23</v>
      </c>
      <c r="E108" s="86">
        <f t="shared" si="39"/>
        <v>0</v>
      </c>
      <c r="F108" s="58">
        <f>F104-F106</f>
        <v>0</v>
      </c>
      <c r="G108" s="58">
        <f aca="true" t="shared" si="56" ref="G108:Q108">G104-G106</f>
        <v>0</v>
      </c>
      <c r="H108" s="58">
        <f t="shared" si="56"/>
        <v>0</v>
      </c>
      <c r="I108" s="58">
        <f t="shared" si="56"/>
        <v>0</v>
      </c>
      <c r="J108" s="58">
        <f t="shared" si="56"/>
        <v>0</v>
      </c>
      <c r="K108" s="58">
        <f t="shared" si="56"/>
        <v>0</v>
      </c>
      <c r="L108" s="58">
        <f t="shared" si="56"/>
        <v>0</v>
      </c>
      <c r="M108" s="58">
        <f t="shared" si="56"/>
        <v>0</v>
      </c>
      <c r="N108" s="55">
        <f t="shared" si="56"/>
        <v>0</v>
      </c>
      <c r="O108" s="55">
        <f t="shared" si="56"/>
        <v>0</v>
      </c>
      <c r="P108" s="55">
        <f t="shared" si="56"/>
        <v>0</v>
      </c>
      <c r="Q108" s="55">
        <f t="shared" si="56"/>
        <v>0</v>
      </c>
      <c r="R108" s="55">
        <f t="shared" si="41"/>
        <v>0</v>
      </c>
      <c r="S108" s="55">
        <f t="shared" si="55"/>
        <v>0</v>
      </c>
      <c r="T108" s="55">
        <f t="shared" si="55"/>
        <v>0</v>
      </c>
      <c r="U108" s="55">
        <f t="shared" si="55"/>
        <v>0</v>
      </c>
      <c r="V108" s="55">
        <f t="shared" si="55"/>
        <v>0</v>
      </c>
      <c r="W108" s="55">
        <f t="shared" si="55"/>
        <v>0</v>
      </c>
      <c r="X108" s="86">
        <f t="shared" si="43"/>
        <v>0</v>
      </c>
    </row>
    <row r="109" spans="1:24" ht="25.5">
      <c r="A109" s="178">
        <v>17</v>
      </c>
      <c r="B109" s="182" t="s">
        <v>223</v>
      </c>
      <c r="C109" s="185" t="s">
        <v>20</v>
      </c>
      <c r="D109" s="24" t="s">
        <v>139</v>
      </c>
      <c r="E109" s="86">
        <f t="shared" si="39"/>
        <v>400</v>
      </c>
      <c r="F109" s="62">
        <v>182.4</v>
      </c>
      <c r="G109" s="62">
        <v>0</v>
      </c>
      <c r="H109" s="62">
        <v>75</v>
      </c>
      <c r="I109" s="62">
        <v>0</v>
      </c>
      <c r="J109" s="62">
        <v>142.6</v>
      </c>
      <c r="K109" s="62">
        <v>0</v>
      </c>
      <c r="L109" s="62">
        <v>0</v>
      </c>
      <c r="M109" s="62">
        <v>0</v>
      </c>
      <c r="N109" s="88">
        <v>0</v>
      </c>
      <c r="O109" s="88">
        <v>50</v>
      </c>
      <c r="P109" s="88">
        <v>344.4</v>
      </c>
      <c r="Q109" s="88">
        <v>0</v>
      </c>
      <c r="R109" s="55">
        <f t="shared" si="41"/>
        <v>0</v>
      </c>
      <c r="S109" s="63">
        <v>0</v>
      </c>
      <c r="T109" s="63">
        <v>0</v>
      </c>
      <c r="U109" s="63">
        <v>0</v>
      </c>
      <c r="V109" s="63">
        <v>0</v>
      </c>
      <c r="W109" s="63">
        <v>0</v>
      </c>
      <c r="X109" s="86">
        <f t="shared" si="43"/>
        <v>794.4</v>
      </c>
    </row>
    <row r="110" spans="1:24" ht="25.5">
      <c r="A110" s="178"/>
      <c r="B110" s="182"/>
      <c r="C110" s="185"/>
      <c r="D110" s="24" t="s">
        <v>23</v>
      </c>
      <c r="E110" s="86">
        <f t="shared" si="39"/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88">
        <v>0</v>
      </c>
      <c r="O110" s="88">
        <v>0</v>
      </c>
      <c r="P110" s="88">
        <v>0</v>
      </c>
      <c r="Q110" s="88">
        <v>0</v>
      </c>
      <c r="R110" s="55">
        <f t="shared" si="41"/>
        <v>0</v>
      </c>
      <c r="S110" s="63">
        <v>0</v>
      </c>
      <c r="T110" s="63">
        <v>0</v>
      </c>
      <c r="U110" s="63">
        <v>24</v>
      </c>
      <c r="V110" s="63">
        <v>0</v>
      </c>
      <c r="W110" s="63">
        <v>0</v>
      </c>
      <c r="X110" s="86">
        <f t="shared" si="43"/>
        <v>24</v>
      </c>
    </row>
    <row r="111" spans="1:24" ht="25.5">
      <c r="A111" s="178"/>
      <c r="B111" s="182"/>
      <c r="C111" s="185" t="s">
        <v>21</v>
      </c>
      <c r="D111" s="24" t="s">
        <v>139</v>
      </c>
      <c r="E111" s="86">
        <f t="shared" si="39"/>
        <v>400</v>
      </c>
      <c r="F111" s="62">
        <v>182.4</v>
      </c>
      <c r="G111" s="62">
        <v>0</v>
      </c>
      <c r="H111" s="62">
        <v>75</v>
      </c>
      <c r="I111" s="62">
        <v>0</v>
      </c>
      <c r="J111" s="62">
        <v>142.6</v>
      </c>
      <c r="K111" s="62">
        <v>0</v>
      </c>
      <c r="L111" s="62">
        <v>0</v>
      </c>
      <c r="M111" s="62">
        <v>0</v>
      </c>
      <c r="N111" s="88">
        <v>0</v>
      </c>
      <c r="O111" s="88">
        <v>50</v>
      </c>
      <c r="P111" s="88">
        <v>344.4</v>
      </c>
      <c r="Q111" s="88">
        <v>0</v>
      </c>
      <c r="R111" s="55">
        <f t="shared" si="41"/>
        <v>0</v>
      </c>
      <c r="S111" s="63">
        <v>0</v>
      </c>
      <c r="T111" s="63">
        <v>0</v>
      </c>
      <c r="U111" s="63">
        <v>0</v>
      </c>
      <c r="V111" s="63">
        <v>0</v>
      </c>
      <c r="W111" s="63">
        <v>0</v>
      </c>
      <c r="X111" s="86">
        <f t="shared" si="43"/>
        <v>794.4</v>
      </c>
    </row>
    <row r="112" spans="1:24" ht="25.5">
      <c r="A112" s="178"/>
      <c r="B112" s="182"/>
      <c r="C112" s="185"/>
      <c r="D112" s="24" t="s">
        <v>23</v>
      </c>
      <c r="E112" s="86">
        <f t="shared" si="39"/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v>0</v>
      </c>
      <c r="N112" s="88">
        <v>0</v>
      </c>
      <c r="O112" s="88">
        <v>0</v>
      </c>
      <c r="P112" s="88">
        <v>0</v>
      </c>
      <c r="Q112" s="88">
        <v>0</v>
      </c>
      <c r="R112" s="55">
        <f t="shared" si="41"/>
        <v>0</v>
      </c>
      <c r="S112" s="63">
        <v>0</v>
      </c>
      <c r="T112" s="63">
        <v>0</v>
      </c>
      <c r="U112" s="63">
        <v>24</v>
      </c>
      <c r="V112" s="63">
        <v>0</v>
      </c>
      <c r="W112" s="63">
        <v>0</v>
      </c>
      <c r="X112" s="86">
        <f t="shared" si="43"/>
        <v>24</v>
      </c>
    </row>
    <row r="113" spans="1:24" ht="25.5">
      <c r="A113" s="178"/>
      <c r="B113" s="182"/>
      <c r="C113" s="185" t="s">
        <v>22</v>
      </c>
      <c r="D113" s="24" t="s">
        <v>139</v>
      </c>
      <c r="E113" s="86">
        <f t="shared" si="39"/>
        <v>0</v>
      </c>
      <c r="F113" s="58">
        <f>F109-F111</f>
        <v>0</v>
      </c>
      <c r="G113" s="58">
        <f aca="true" t="shared" si="57" ref="G113:Q113">G109-G111</f>
        <v>0</v>
      </c>
      <c r="H113" s="58">
        <f t="shared" si="57"/>
        <v>0</v>
      </c>
      <c r="I113" s="58">
        <f t="shared" si="57"/>
        <v>0</v>
      </c>
      <c r="J113" s="58">
        <f t="shared" si="57"/>
        <v>0</v>
      </c>
      <c r="K113" s="58">
        <f t="shared" si="57"/>
        <v>0</v>
      </c>
      <c r="L113" s="58">
        <f t="shared" si="57"/>
        <v>0</v>
      </c>
      <c r="M113" s="58">
        <f t="shared" si="57"/>
        <v>0</v>
      </c>
      <c r="N113" s="55">
        <f t="shared" si="57"/>
        <v>0</v>
      </c>
      <c r="O113" s="55">
        <f t="shared" si="57"/>
        <v>0</v>
      </c>
      <c r="P113" s="55">
        <f t="shared" si="57"/>
        <v>0</v>
      </c>
      <c r="Q113" s="55">
        <f t="shared" si="57"/>
        <v>0</v>
      </c>
      <c r="R113" s="55">
        <f t="shared" si="41"/>
        <v>0</v>
      </c>
      <c r="S113" s="55">
        <f aca="true" t="shared" si="58" ref="S113:W114">S109-S111</f>
        <v>0</v>
      </c>
      <c r="T113" s="55">
        <f t="shared" si="58"/>
        <v>0</v>
      </c>
      <c r="U113" s="55">
        <f t="shared" si="58"/>
        <v>0</v>
      </c>
      <c r="V113" s="55">
        <f t="shared" si="58"/>
        <v>0</v>
      </c>
      <c r="W113" s="55">
        <f t="shared" si="58"/>
        <v>0</v>
      </c>
      <c r="X113" s="86">
        <f t="shared" si="43"/>
        <v>0</v>
      </c>
    </row>
    <row r="114" spans="1:24" ht="25.5">
      <c r="A114" s="178"/>
      <c r="B114" s="182"/>
      <c r="C114" s="185"/>
      <c r="D114" s="24" t="s">
        <v>23</v>
      </c>
      <c r="E114" s="86">
        <f t="shared" si="39"/>
        <v>0</v>
      </c>
      <c r="F114" s="58">
        <f>F110-F112</f>
        <v>0</v>
      </c>
      <c r="G114" s="58">
        <f aca="true" t="shared" si="59" ref="G114:Q114">G110-G112</f>
        <v>0</v>
      </c>
      <c r="H114" s="58">
        <f t="shared" si="59"/>
        <v>0</v>
      </c>
      <c r="I114" s="58">
        <f t="shared" si="59"/>
        <v>0</v>
      </c>
      <c r="J114" s="58">
        <f t="shared" si="59"/>
        <v>0</v>
      </c>
      <c r="K114" s="58">
        <f t="shared" si="59"/>
        <v>0</v>
      </c>
      <c r="L114" s="58">
        <f t="shared" si="59"/>
        <v>0</v>
      </c>
      <c r="M114" s="58">
        <f t="shared" si="59"/>
        <v>0</v>
      </c>
      <c r="N114" s="55">
        <f t="shared" si="59"/>
        <v>0</v>
      </c>
      <c r="O114" s="55">
        <f t="shared" si="59"/>
        <v>0</v>
      </c>
      <c r="P114" s="55">
        <f t="shared" si="59"/>
        <v>0</v>
      </c>
      <c r="Q114" s="55">
        <f t="shared" si="59"/>
        <v>0</v>
      </c>
      <c r="R114" s="55">
        <f t="shared" si="41"/>
        <v>0</v>
      </c>
      <c r="S114" s="55">
        <f t="shared" si="58"/>
        <v>0</v>
      </c>
      <c r="T114" s="55">
        <f t="shared" si="58"/>
        <v>0</v>
      </c>
      <c r="U114" s="55">
        <f t="shared" si="58"/>
        <v>0</v>
      </c>
      <c r="V114" s="55">
        <f t="shared" si="58"/>
        <v>0</v>
      </c>
      <c r="W114" s="55">
        <f t="shared" si="58"/>
        <v>0</v>
      </c>
      <c r="X114" s="86">
        <f t="shared" si="43"/>
        <v>0</v>
      </c>
    </row>
    <row r="115" spans="1:24" ht="25.5">
      <c r="A115" s="211">
        <v>18</v>
      </c>
      <c r="B115" s="214" t="s">
        <v>224</v>
      </c>
      <c r="C115" s="185" t="s">
        <v>20</v>
      </c>
      <c r="D115" s="24" t="s">
        <v>139</v>
      </c>
      <c r="E115" s="86">
        <f t="shared" si="39"/>
        <v>250.39999999999998</v>
      </c>
      <c r="F115" s="62">
        <v>86.6</v>
      </c>
      <c r="G115" s="62">
        <v>17.6</v>
      </c>
      <c r="H115" s="62">
        <v>0</v>
      </c>
      <c r="I115" s="62">
        <v>0</v>
      </c>
      <c r="J115" s="62">
        <v>92.4</v>
      </c>
      <c r="K115" s="62">
        <v>17.1</v>
      </c>
      <c r="L115" s="62">
        <v>36.7</v>
      </c>
      <c r="M115" s="62">
        <v>0</v>
      </c>
      <c r="N115" s="88">
        <v>690.1</v>
      </c>
      <c r="O115" s="88">
        <v>0</v>
      </c>
      <c r="P115" s="88">
        <v>184.5</v>
      </c>
      <c r="Q115" s="88">
        <v>0</v>
      </c>
      <c r="R115" s="55">
        <f t="shared" si="41"/>
        <v>0</v>
      </c>
      <c r="S115" s="63">
        <v>0</v>
      </c>
      <c r="T115" s="63">
        <v>0</v>
      </c>
      <c r="U115" s="63">
        <v>0</v>
      </c>
      <c r="V115" s="63">
        <v>0</v>
      </c>
      <c r="W115" s="63">
        <v>0</v>
      </c>
      <c r="X115" s="86">
        <f t="shared" si="43"/>
        <v>1125</v>
      </c>
    </row>
    <row r="116" spans="1:24" ht="25.5">
      <c r="A116" s="212"/>
      <c r="B116" s="183"/>
      <c r="C116" s="185"/>
      <c r="D116" s="24" t="s">
        <v>23</v>
      </c>
      <c r="E116" s="86">
        <f t="shared" si="39"/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88">
        <v>0</v>
      </c>
      <c r="O116" s="88">
        <v>0</v>
      </c>
      <c r="P116" s="88">
        <v>0</v>
      </c>
      <c r="Q116" s="88">
        <v>0</v>
      </c>
      <c r="R116" s="55">
        <f t="shared" si="41"/>
        <v>0</v>
      </c>
      <c r="S116" s="63">
        <v>0</v>
      </c>
      <c r="T116" s="63">
        <v>0</v>
      </c>
      <c r="U116" s="63">
        <v>45</v>
      </c>
      <c r="V116" s="63">
        <v>0</v>
      </c>
      <c r="W116" s="63">
        <v>0</v>
      </c>
      <c r="X116" s="86">
        <f t="shared" si="43"/>
        <v>45</v>
      </c>
    </row>
    <row r="117" spans="1:24" ht="25.5">
      <c r="A117" s="212"/>
      <c r="B117" s="183"/>
      <c r="C117" s="185" t="s">
        <v>21</v>
      </c>
      <c r="D117" s="24" t="s">
        <v>139</v>
      </c>
      <c r="E117" s="86">
        <f t="shared" si="39"/>
        <v>250.39999999999998</v>
      </c>
      <c r="F117" s="62">
        <v>86.6</v>
      </c>
      <c r="G117" s="62">
        <v>17.6</v>
      </c>
      <c r="H117" s="62">
        <v>0</v>
      </c>
      <c r="I117" s="62">
        <v>0</v>
      </c>
      <c r="J117" s="62">
        <v>92.4</v>
      </c>
      <c r="K117" s="62">
        <v>17.1</v>
      </c>
      <c r="L117" s="62">
        <v>36.7</v>
      </c>
      <c r="M117" s="62">
        <v>0</v>
      </c>
      <c r="N117" s="88">
        <v>690.1</v>
      </c>
      <c r="O117" s="88">
        <v>0</v>
      </c>
      <c r="P117" s="88">
        <v>184.5</v>
      </c>
      <c r="Q117" s="88">
        <v>0</v>
      </c>
      <c r="R117" s="55">
        <f t="shared" si="41"/>
        <v>0</v>
      </c>
      <c r="S117" s="63">
        <v>0</v>
      </c>
      <c r="T117" s="63">
        <v>0</v>
      </c>
      <c r="U117" s="63">
        <v>0</v>
      </c>
      <c r="V117" s="63">
        <v>0</v>
      </c>
      <c r="W117" s="63">
        <v>0</v>
      </c>
      <c r="X117" s="86">
        <f t="shared" si="43"/>
        <v>1125</v>
      </c>
    </row>
    <row r="118" spans="1:24" ht="25.5">
      <c r="A118" s="212"/>
      <c r="B118" s="183"/>
      <c r="C118" s="185"/>
      <c r="D118" s="24" t="s">
        <v>23</v>
      </c>
      <c r="E118" s="86">
        <f t="shared" si="39"/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2">
        <v>0</v>
      </c>
      <c r="N118" s="88">
        <v>0</v>
      </c>
      <c r="O118" s="88">
        <v>0</v>
      </c>
      <c r="P118" s="88">
        <v>0</v>
      </c>
      <c r="Q118" s="88">
        <v>0</v>
      </c>
      <c r="R118" s="55">
        <f t="shared" si="41"/>
        <v>0</v>
      </c>
      <c r="S118" s="63">
        <v>0</v>
      </c>
      <c r="T118" s="63">
        <v>0</v>
      </c>
      <c r="U118" s="63">
        <v>45</v>
      </c>
      <c r="V118" s="63">
        <v>0</v>
      </c>
      <c r="W118" s="63">
        <v>0</v>
      </c>
      <c r="X118" s="86">
        <f t="shared" si="43"/>
        <v>45</v>
      </c>
    </row>
    <row r="119" spans="1:24" ht="25.5">
      <c r="A119" s="212"/>
      <c r="B119" s="183"/>
      <c r="C119" s="185" t="s">
        <v>22</v>
      </c>
      <c r="D119" s="24" t="s">
        <v>139</v>
      </c>
      <c r="E119" s="86">
        <f t="shared" si="39"/>
        <v>0</v>
      </c>
      <c r="F119" s="58">
        <f>F115-F117</f>
        <v>0</v>
      </c>
      <c r="G119" s="58">
        <f aca="true" t="shared" si="60" ref="G119:Q119">G115-G117</f>
        <v>0</v>
      </c>
      <c r="H119" s="58">
        <f t="shared" si="60"/>
        <v>0</v>
      </c>
      <c r="I119" s="58">
        <f t="shared" si="60"/>
        <v>0</v>
      </c>
      <c r="J119" s="58">
        <f t="shared" si="60"/>
        <v>0</v>
      </c>
      <c r="K119" s="58">
        <f t="shared" si="60"/>
        <v>0</v>
      </c>
      <c r="L119" s="58">
        <f t="shared" si="60"/>
        <v>0</v>
      </c>
      <c r="M119" s="58">
        <f t="shared" si="60"/>
        <v>0</v>
      </c>
      <c r="N119" s="55">
        <f t="shared" si="60"/>
        <v>0</v>
      </c>
      <c r="O119" s="55">
        <f t="shared" si="60"/>
        <v>0</v>
      </c>
      <c r="P119" s="55">
        <f t="shared" si="60"/>
        <v>0</v>
      </c>
      <c r="Q119" s="55">
        <f t="shared" si="60"/>
        <v>0</v>
      </c>
      <c r="R119" s="55">
        <f t="shared" si="41"/>
        <v>0</v>
      </c>
      <c r="S119" s="55">
        <f aca="true" t="shared" si="61" ref="S119:W120">S115-S117</f>
        <v>0</v>
      </c>
      <c r="T119" s="55">
        <f t="shared" si="61"/>
        <v>0</v>
      </c>
      <c r="U119" s="55">
        <f t="shared" si="61"/>
        <v>0</v>
      </c>
      <c r="V119" s="55">
        <f t="shared" si="61"/>
        <v>0</v>
      </c>
      <c r="W119" s="55">
        <f t="shared" si="61"/>
        <v>0</v>
      </c>
      <c r="X119" s="86">
        <f t="shared" si="43"/>
        <v>0</v>
      </c>
    </row>
    <row r="120" spans="1:24" ht="25.5">
      <c r="A120" s="213"/>
      <c r="B120" s="184"/>
      <c r="C120" s="185"/>
      <c r="D120" s="24" t="s">
        <v>23</v>
      </c>
      <c r="E120" s="86">
        <f t="shared" si="39"/>
        <v>0</v>
      </c>
      <c r="F120" s="58">
        <f>F116-F118</f>
        <v>0</v>
      </c>
      <c r="G120" s="58">
        <f aca="true" t="shared" si="62" ref="G120:Q120">G116-G118</f>
        <v>0</v>
      </c>
      <c r="H120" s="58">
        <f t="shared" si="62"/>
        <v>0</v>
      </c>
      <c r="I120" s="58">
        <f t="shared" si="62"/>
        <v>0</v>
      </c>
      <c r="J120" s="58">
        <f t="shared" si="62"/>
        <v>0</v>
      </c>
      <c r="K120" s="58">
        <f t="shared" si="62"/>
        <v>0</v>
      </c>
      <c r="L120" s="58">
        <f t="shared" si="62"/>
        <v>0</v>
      </c>
      <c r="M120" s="58">
        <f t="shared" si="62"/>
        <v>0</v>
      </c>
      <c r="N120" s="55">
        <f t="shared" si="62"/>
        <v>0</v>
      </c>
      <c r="O120" s="55">
        <f t="shared" si="62"/>
        <v>0</v>
      </c>
      <c r="P120" s="55">
        <f t="shared" si="62"/>
        <v>0</v>
      </c>
      <c r="Q120" s="55">
        <f t="shared" si="62"/>
        <v>0</v>
      </c>
      <c r="R120" s="55">
        <f t="shared" si="41"/>
        <v>0</v>
      </c>
      <c r="S120" s="55">
        <f t="shared" si="61"/>
        <v>0</v>
      </c>
      <c r="T120" s="55">
        <f t="shared" si="61"/>
        <v>0</v>
      </c>
      <c r="U120" s="55">
        <f t="shared" si="61"/>
        <v>0</v>
      </c>
      <c r="V120" s="55">
        <f t="shared" si="61"/>
        <v>0</v>
      </c>
      <c r="W120" s="55">
        <f t="shared" si="61"/>
        <v>0</v>
      </c>
      <c r="X120" s="86">
        <f t="shared" si="43"/>
        <v>0</v>
      </c>
    </row>
    <row r="121" spans="1:24" ht="25.5">
      <c r="A121" s="211">
        <v>19</v>
      </c>
      <c r="B121" s="214" t="s">
        <v>225</v>
      </c>
      <c r="C121" s="209" t="s">
        <v>20</v>
      </c>
      <c r="D121" s="24" t="s">
        <v>139</v>
      </c>
      <c r="E121" s="86">
        <f t="shared" si="39"/>
        <v>152.3</v>
      </c>
      <c r="F121" s="62">
        <v>100.3</v>
      </c>
      <c r="G121" s="62">
        <v>0</v>
      </c>
      <c r="H121" s="62">
        <v>0</v>
      </c>
      <c r="I121" s="62">
        <v>0</v>
      </c>
      <c r="J121" s="62">
        <v>52</v>
      </c>
      <c r="K121" s="62">
        <v>0</v>
      </c>
      <c r="L121" s="62">
        <v>0</v>
      </c>
      <c r="M121" s="62">
        <v>0</v>
      </c>
      <c r="N121" s="88">
        <v>0</v>
      </c>
      <c r="O121" s="88">
        <v>16.2</v>
      </c>
      <c r="P121" s="88">
        <v>68.5</v>
      </c>
      <c r="Q121" s="88">
        <v>0</v>
      </c>
      <c r="R121" s="55">
        <f t="shared" si="41"/>
        <v>0</v>
      </c>
      <c r="S121" s="63">
        <v>0</v>
      </c>
      <c r="T121" s="63">
        <v>0</v>
      </c>
      <c r="U121" s="63">
        <v>0</v>
      </c>
      <c r="V121" s="63">
        <v>0</v>
      </c>
      <c r="W121" s="63">
        <v>0</v>
      </c>
      <c r="X121" s="86">
        <f t="shared" si="43"/>
        <v>237</v>
      </c>
    </row>
    <row r="122" spans="1:24" ht="25.5">
      <c r="A122" s="212"/>
      <c r="B122" s="183"/>
      <c r="C122" s="210"/>
      <c r="D122" s="24" t="s">
        <v>23</v>
      </c>
      <c r="E122" s="86">
        <f t="shared" si="39"/>
        <v>0</v>
      </c>
      <c r="F122" s="62">
        <v>0</v>
      </c>
      <c r="G122" s="62">
        <v>0</v>
      </c>
      <c r="H122" s="62">
        <v>0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88">
        <v>0</v>
      </c>
      <c r="O122" s="88">
        <v>0</v>
      </c>
      <c r="P122" s="88">
        <v>0</v>
      </c>
      <c r="Q122" s="88">
        <v>0</v>
      </c>
      <c r="R122" s="55">
        <f t="shared" si="41"/>
        <v>0</v>
      </c>
      <c r="S122" s="63">
        <v>0</v>
      </c>
      <c r="T122" s="63">
        <v>0</v>
      </c>
      <c r="U122" s="63">
        <v>0</v>
      </c>
      <c r="V122" s="63">
        <v>0</v>
      </c>
      <c r="W122" s="63">
        <v>0</v>
      </c>
      <c r="X122" s="86">
        <f t="shared" si="43"/>
        <v>0</v>
      </c>
    </row>
    <row r="123" spans="1:24" ht="25.5">
      <c r="A123" s="212"/>
      <c r="B123" s="183"/>
      <c r="C123" s="209" t="s">
        <v>21</v>
      </c>
      <c r="D123" s="24" t="s">
        <v>139</v>
      </c>
      <c r="E123" s="86">
        <f t="shared" si="39"/>
        <v>152.3</v>
      </c>
      <c r="F123" s="62">
        <v>100.3</v>
      </c>
      <c r="G123" s="62">
        <v>0</v>
      </c>
      <c r="H123" s="62">
        <v>0</v>
      </c>
      <c r="I123" s="62">
        <v>0</v>
      </c>
      <c r="J123" s="62">
        <v>52</v>
      </c>
      <c r="K123" s="62">
        <v>0</v>
      </c>
      <c r="L123" s="62">
        <v>0</v>
      </c>
      <c r="M123" s="62">
        <v>0</v>
      </c>
      <c r="N123" s="88">
        <v>0</v>
      </c>
      <c r="O123" s="88">
        <v>16.2</v>
      </c>
      <c r="P123" s="88">
        <v>68.5</v>
      </c>
      <c r="Q123" s="88">
        <v>0</v>
      </c>
      <c r="R123" s="55">
        <f t="shared" si="41"/>
        <v>0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86">
        <f t="shared" si="43"/>
        <v>237</v>
      </c>
    </row>
    <row r="124" spans="1:24" ht="25.5">
      <c r="A124" s="212"/>
      <c r="B124" s="183"/>
      <c r="C124" s="210"/>
      <c r="D124" s="24" t="s">
        <v>23</v>
      </c>
      <c r="E124" s="86">
        <f t="shared" si="39"/>
        <v>0</v>
      </c>
      <c r="F124" s="62">
        <v>0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88">
        <v>0</v>
      </c>
      <c r="O124" s="88">
        <v>0</v>
      </c>
      <c r="P124" s="88">
        <v>0</v>
      </c>
      <c r="Q124" s="88">
        <v>0</v>
      </c>
      <c r="R124" s="55">
        <f t="shared" si="41"/>
        <v>0</v>
      </c>
      <c r="S124" s="63">
        <v>0</v>
      </c>
      <c r="T124" s="63">
        <v>0</v>
      </c>
      <c r="U124" s="63">
        <v>0</v>
      </c>
      <c r="V124" s="63">
        <v>0</v>
      </c>
      <c r="W124" s="63">
        <v>0</v>
      </c>
      <c r="X124" s="86">
        <f t="shared" si="43"/>
        <v>0</v>
      </c>
    </row>
    <row r="125" spans="1:24" ht="25.5">
      <c r="A125" s="212"/>
      <c r="B125" s="183"/>
      <c r="C125" s="209" t="s">
        <v>22</v>
      </c>
      <c r="D125" s="24" t="s">
        <v>139</v>
      </c>
      <c r="E125" s="86">
        <f t="shared" si="39"/>
        <v>0</v>
      </c>
      <c r="F125" s="58">
        <f>F121-F123</f>
        <v>0</v>
      </c>
      <c r="G125" s="58">
        <f aca="true" t="shared" si="63" ref="G125:Q125">G121-G123</f>
        <v>0</v>
      </c>
      <c r="H125" s="58">
        <f t="shared" si="63"/>
        <v>0</v>
      </c>
      <c r="I125" s="58">
        <f t="shared" si="63"/>
        <v>0</v>
      </c>
      <c r="J125" s="58">
        <f t="shared" si="63"/>
        <v>0</v>
      </c>
      <c r="K125" s="58">
        <f t="shared" si="63"/>
        <v>0</v>
      </c>
      <c r="L125" s="58">
        <f t="shared" si="63"/>
        <v>0</v>
      </c>
      <c r="M125" s="58">
        <f t="shared" si="63"/>
        <v>0</v>
      </c>
      <c r="N125" s="55">
        <f t="shared" si="63"/>
        <v>0</v>
      </c>
      <c r="O125" s="55">
        <f t="shared" si="63"/>
        <v>0</v>
      </c>
      <c r="P125" s="55">
        <f t="shared" si="63"/>
        <v>0</v>
      </c>
      <c r="Q125" s="55">
        <f t="shared" si="63"/>
        <v>0</v>
      </c>
      <c r="R125" s="55">
        <f t="shared" si="41"/>
        <v>0</v>
      </c>
      <c r="S125" s="55">
        <f aca="true" t="shared" si="64" ref="S125:W126">S121-S123</f>
        <v>0</v>
      </c>
      <c r="T125" s="55">
        <f t="shared" si="64"/>
        <v>0</v>
      </c>
      <c r="U125" s="55">
        <f t="shared" si="64"/>
        <v>0</v>
      </c>
      <c r="V125" s="55">
        <f t="shared" si="64"/>
        <v>0</v>
      </c>
      <c r="W125" s="55">
        <f t="shared" si="64"/>
        <v>0</v>
      </c>
      <c r="X125" s="86">
        <f t="shared" si="43"/>
        <v>0</v>
      </c>
    </row>
    <row r="126" spans="1:24" ht="25.5">
      <c r="A126" s="213"/>
      <c r="B126" s="184"/>
      <c r="C126" s="210"/>
      <c r="D126" s="24" t="s">
        <v>23</v>
      </c>
      <c r="E126" s="86">
        <f t="shared" si="39"/>
        <v>0</v>
      </c>
      <c r="F126" s="58">
        <f>F122-F124</f>
        <v>0</v>
      </c>
      <c r="G126" s="58">
        <f aca="true" t="shared" si="65" ref="G126:Q126">G122-G124</f>
        <v>0</v>
      </c>
      <c r="H126" s="58">
        <f t="shared" si="65"/>
        <v>0</v>
      </c>
      <c r="I126" s="58">
        <f t="shared" si="65"/>
        <v>0</v>
      </c>
      <c r="J126" s="58">
        <f t="shared" si="65"/>
        <v>0</v>
      </c>
      <c r="K126" s="58">
        <f t="shared" si="65"/>
        <v>0</v>
      </c>
      <c r="L126" s="58">
        <f t="shared" si="65"/>
        <v>0</v>
      </c>
      <c r="M126" s="58">
        <f t="shared" si="65"/>
        <v>0</v>
      </c>
      <c r="N126" s="55">
        <f t="shared" si="65"/>
        <v>0</v>
      </c>
      <c r="O126" s="55">
        <f t="shared" si="65"/>
        <v>0</v>
      </c>
      <c r="P126" s="55">
        <f t="shared" si="65"/>
        <v>0</v>
      </c>
      <c r="Q126" s="55">
        <f t="shared" si="65"/>
        <v>0</v>
      </c>
      <c r="R126" s="55">
        <f t="shared" si="41"/>
        <v>0</v>
      </c>
      <c r="S126" s="55">
        <f t="shared" si="64"/>
        <v>0</v>
      </c>
      <c r="T126" s="55">
        <f t="shared" si="64"/>
        <v>0</v>
      </c>
      <c r="U126" s="55">
        <f t="shared" si="64"/>
        <v>0</v>
      </c>
      <c r="V126" s="55">
        <f t="shared" si="64"/>
        <v>0</v>
      </c>
      <c r="W126" s="55">
        <f t="shared" si="64"/>
        <v>0</v>
      </c>
      <c r="X126" s="86">
        <f t="shared" si="43"/>
        <v>0</v>
      </c>
    </row>
    <row r="127" spans="1:24" ht="25.5">
      <c r="A127" s="211">
        <v>20</v>
      </c>
      <c r="B127" s="214" t="s">
        <v>226</v>
      </c>
      <c r="C127" s="209" t="s">
        <v>20</v>
      </c>
      <c r="D127" s="24" t="s">
        <v>139</v>
      </c>
      <c r="E127" s="86">
        <f t="shared" si="39"/>
        <v>241</v>
      </c>
      <c r="F127" s="62">
        <v>47.2</v>
      </c>
      <c r="G127" s="62">
        <v>0</v>
      </c>
      <c r="H127" s="62">
        <v>38.6</v>
      </c>
      <c r="I127" s="62">
        <v>0</v>
      </c>
      <c r="J127" s="62">
        <v>87</v>
      </c>
      <c r="K127" s="62">
        <v>21.7</v>
      </c>
      <c r="L127" s="62">
        <v>46.5</v>
      </c>
      <c r="M127" s="62">
        <v>0</v>
      </c>
      <c r="N127" s="88">
        <v>0</v>
      </c>
      <c r="O127" s="88">
        <v>20</v>
      </c>
      <c r="P127" s="88">
        <v>270</v>
      </c>
      <c r="Q127" s="88">
        <v>0</v>
      </c>
      <c r="R127" s="55">
        <f t="shared" si="41"/>
        <v>0</v>
      </c>
      <c r="S127" s="63">
        <v>0</v>
      </c>
      <c r="T127" s="63">
        <v>0</v>
      </c>
      <c r="U127" s="63">
        <v>0</v>
      </c>
      <c r="V127" s="63">
        <v>0</v>
      </c>
      <c r="W127" s="63">
        <v>0</v>
      </c>
      <c r="X127" s="86">
        <f t="shared" si="43"/>
        <v>531</v>
      </c>
    </row>
    <row r="128" spans="1:24" ht="25.5">
      <c r="A128" s="212"/>
      <c r="B128" s="183"/>
      <c r="C128" s="210"/>
      <c r="D128" s="24" t="s">
        <v>23</v>
      </c>
      <c r="E128" s="86">
        <f t="shared" si="39"/>
        <v>0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88">
        <v>0</v>
      </c>
      <c r="O128" s="88">
        <v>0</v>
      </c>
      <c r="P128" s="88">
        <v>0</v>
      </c>
      <c r="Q128" s="88">
        <v>0</v>
      </c>
      <c r="R128" s="55">
        <f t="shared" si="41"/>
        <v>0</v>
      </c>
      <c r="S128" s="63">
        <v>0</v>
      </c>
      <c r="T128" s="63">
        <v>0</v>
      </c>
      <c r="U128" s="63">
        <v>45</v>
      </c>
      <c r="V128" s="63">
        <v>0</v>
      </c>
      <c r="W128" s="63">
        <v>0</v>
      </c>
      <c r="X128" s="86">
        <f t="shared" si="43"/>
        <v>45</v>
      </c>
    </row>
    <row r="129" spans="1:24" ht="25.5">
      <c r="A129" s="212"/>
      <c r="B129" s="183"/>
      <c r="C129" s="209" t="s">
        <v>21</v>
      </c>
      <c r="D129" s="24" t="s">
        <v>139</v>
      </c>
      <c r="E129" s="86">
        <f t="shared" si="39"/>
        <v>241</v>
      </c>
      <c r="F129" s="62">
        <v>47.2</v>
      </c>
      <c r="G129" s="62">
        <v>0</v>
      </c>
      <c r="H129" s="62">
        <v>38.6</v>
      </c>
      <c r="I129" s="62">
        <v>0</v>
      </c>
      <c r="J129" s="62">
        <v>87</v>
      </c>
      <c r="K129" s="62">
        <v>21.7</v>
      </c>
      <c r="L129" s="62">
        <v>46.5</v>
      </c>
      <c r="M129" s="62">
        <v>0</v>
      </c>
      <c r="N129" s="88">
        <v>0</v>
      </c>
      <c r="O129" s="88">
        <v>20</v>
      </c>
      <c r="P129" s="88">
        <v>270</v>
      </c>
      <c r="Q129" s="88">
        <v>0</v>
      </c>
      <c r="R129" s="55">
        <f t="shared" si="41"/>
        <v>0</v>
      </c>
      <c r="S129" s="63">
        <v>0</v>
      </c>
      <c r="T129" s="63">
        <v>0</v>
      </c>
      <c r="U129" s="63">
        <v>0</v>
      </c>
      <c r="V129" s="63">
        <v>0</v>
      </c>
      <c r="W129" s="63">
        <v>0</v>
      </c>
      <c r="X129" s="86">
        <f t="shared" si="43"/>
        <v>531</v>
      </c>
    </row>
    <row r="130" spans="1:24" ht="25.5">
      <c r="A130" s="212"/>
      <c r="B130" s="183"/>
      <c r="C130" s="210"/>
      <c r="D130" s="24" t="s">
        <v>23</v>
      </c>
      <c r="E130" s="86">
        <f t="shared" si="39"/>
        <v>0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88">
        <v>0</v>
      </c>
      <c r="O130" s="88">
        <v>0</v>
      </c>
      <c r="P130" s="88">
        <v>0</v>
      </c>
      <c r="Q130" s="88">
        <v>0</v>
      </c>
      <c r="R130" s="55">
        <f t="shared" si="41"/>
        <v>0</v>
      </c>
      <c r="S130" s="63">
        <v>0</v>
      </c>
      <c r="T130" s="63">
        <v>0</v>
      </c>
      <c r="U130" s="63">
        <v>45</v>
      </c>
      <c r="V130" s="63">
        <v>0</v>
      </c>
      <c r="W130" s="63">
        <v>0</v>
      </c>
      <c r="X130" s="86">
        <f t="shared" si="43"/>
        <v>45</v>
      </c>
    </row>
    <row r="131" spans="1:24" ht="25.5">
      <c r="A131" s="212"/>
      <c r="B131" s="183"/>
      <c r="C131" s="209" t="s">
        <v>22</v>
      </c>
      <c r="D131" s="24" t="s">
        <v>139</v>
      </c>
      <c r="E131" s="86">
        <f t="shared" si="39"/>
        <v>0</v>
      </c>
      <c r="F131" s="58">
        <f>F127-F129</f>
        <v>0</v>
      </c>
      <c r="G131" s="58">
        <f aca="true" t="shared" si="66" ref="G131:Q131">G127-G129</f>
        <v>0</v>
      </c>
      <c r="H131" s="58">
        <f t="shared" si="66"/>
        <v>0</v>
      </c>
      <c r="I131" s="58">
        <f t="shared" si="66"/>
        <v>0</v>
      </c>
      <c r="J131" s="58">
        <f t="shared" si="66"/>
        <v>0</v>
      </c>
      <c r="K131" s="58">
        <f t="shared" si="66"/>
        <v>0</v>
      </c>
      <c r="L131" s="58">
        <f t="shared" si="66"/>
        <v>0</v>
      </c>
      <c r="M131" s="58">
        <f t="shared" si="66"/>
        <v>0</v>
      </c>
      <c r="N131" s="55">
        <f t="shared" si="66"/>
        <v>0</v>
      </c>
      <c r="O131" s="55">
        <f t="shared" si="66"/>
        <v>0</v>
      </c>
      <c r="P131" s="55">
        <f t="shared" si="66"/>
        <v>0</v>
      </c>
      <c r="Q131" s="55">
        <f t="shared" si="66"/>
        <v>0</v>
      </c>
      <c r="R131" s="55">
        <f t="shared" si="41"/>
        <v>0</v>
      </c>
      <c r="S131" s="55">
        <f aca="true" t="shared" si="67" ref="S131:W132">S127-S129</f>
        <v>0</v>
      </c>
      <c r="T131" s="55">
        <f t="shared" si="67"/>
        <v>0</v>
      </c>
      <c r="U131" s="55">
        <f t="shared" si="67"/>
        <v>0</v>
      </c>
      <c r="V131" s="55">
        <f t="shared" si="67"/>
        <v>0</v>
      </c>
      <c r="W131" s="55">
        <f t="shared" si="67"/>
        <v>0</v>
      </c>
      <c r="X131" s="86">
        <f t="shared" si="43"/>
        <v>0</v>
      </c>
    </row>
    <row r="132" spans="1:24" ht="25.5">
      <c r="A132" s="213"/>
      <c r="B132" s="184"/>
      <c r="C132" s="210"/>
      <c r="D132" s="24" t="s">
        <v>23</v>
      </c>
      <c r="E132" s="86">
        <f t="shared" si="39"/>
        <v>0</v>
      </c>
      <c r="F132" s="58">
        <f>F128-F130</f>
        <v>0</v>
      </c>
      <c r="G132" s="58">
        <f aca="true" t="shared" si="68" ref="G132:Q132">G128-G130</f>
        <v>0</v>
      </c>
      <c r="H132" s="58">
        <f t="shared" si="68"/>
        <v>0</v>
      </c>
      <c r="I132" s="58">
        <f t="shared" si="68"/>
        <v>0</v>
      </c>
      <c r="J132" s="58">
        <f t="shared" si="68"/>
        <v>0</v>
      </c>
      <c r="K132" s="58">
        <f t="shared" si="68"/>
        <v>0</v>
      </c>
      <c r="L132" s="58">
        <f t="shared" si="68"/>
        <v>0</v>
      </c>
      <c r="M132" s="58">
        <f t="shared" si="68"/>
        <v>0</v>
      </c>
      <c r="N132" s="55">
        <f t="shared" si="68"/>
        <v>0</v>
      </c>
      <c r="O132" s="55">
        <f t="shared" si="68"/>
        <v>0</v>
      </c>
      <c r="P132" s="55">
        <f t="shared" si="68"/>
        <v>0</v>
      </c>
      <c r="Q132" s="55">
        <f t="shared" si="68"/>
        <v>0</v>
      </c>
      <c r="R132" s="55">
        <f t="shared" si="41"/>
        <v>0</v>
      </c>
      <c r="S132" s="55">
        <f t="shared" si="67"/>
        <v>0</v>
      </c>
      <c r="T132" s="55">
        <f t="shared" si="67"/>
        <v>0</v>
      </c>
      <c r="U132" s="55">
        <f t="shared" si="67"/>
        <v>0</v>
      </c>
      <c r="V132" s="55">
        <f t="shared" si="67"/>
        <v>0</v>
      </c>
      <c r="W132" s="55">
        <f t="shared" si="67"/>
        <v>0</v>
      </c>
      <c r="X132" s="86">
        <f t="shared" si="43"/>
        <v>0</v>
      </c>
    </row>
    <row r="133" spans="1:24" ht="25.5">
      <c r="A133" s="184" t="s">
        <v>91</v>
      </c>
      <c r="B133" s="184"/>
      <c r="C133" s="210" t="s">
        <v>20</v>
      </c>
      <c r="D133" s="130" t="s">
        <v>139</v>
      </c>
      <c r="E133" s="85">
        <f aca="true" t="shared" si="69" ref="E133:E138">E13+E19+E25+E31+E37+E43+E49+E55+E61+E67+E73+E79+E85+E91+E97+E103+E109+E115+E121+E127</f>
        <v>14446.3</v>
      </c>
      <c r="F133" s="85">
        <f aca="true" t="shared" si="70" ref="F133:X138">F13+F19+F25+F31+F37+F43+F49+F55+F61+F67+F73+F79+F85+F91+F97+F103+F109+F115+F121+F127</f>
        <v>4579.1</v>
      </c>
      <c r="G133" s="85">
        <f t="shared" si="70"/>
        <v>255.79999999999998</v>
      </c>
      <c r="H133" s="85">
        <f t="shared" si="70"/>
        <v>708.2</v>
      </c>
      <c r="I133" s="85">
        <f t="shared" si="70"/>
        <v>3.6</v>
      </c>
      <c r="J133" s="85">
        <f t="shared" si="70"/>
        <v>8127.6</v>
      </c>
      <c r="K133" s="85">
        <f t="shared" si="70"/>
        <v>276.7</v>
      </c>
      <c r="L133" s="85">
        <f t="shared" si="70"/>
        <v>495.3</v>
      </c>
      <c r="M133" s="85">
        <f t="shared" si="70"/>
        <v>0</v>
      </c>
      <c r="N133" s="85">
        <f t="shared" si="70"/>
        <v>690.1</v>
      </c>
      <c r="O133" s="85">
        <f t="shared" si="70"/>
        <v>1771.1000000000001</v>
      </c>
      <c r="P133" s="85">
        <f t="shared" si="70"/>
        <v>7501.1</v>
      </c>
      <c r="Q133" s="85">
        <f t="shared" si="70"/>
        <v>0</v>
      </c>
      <c r="R133" s="85">
        <f t="shared" si="70"/>
        <v>25.5</v>
      </c>
      <c r="S133" s="85">
        <f t="shared" si="70"/>
        <v>0</v>
      </c>
      <c r="T133" s="85">
        <f t="shared" si="70"/>
        <v>25.5</v>
      </c>
      <c r="U133" s="85">
        <f t="shared" si="70"/>
        <v>0</v>
      </c>
      <c r="V133" s="85">
        <f t="shared" si="70"/>
        <v>0</v>
      </c>
      <c r="W133" s="85">
        <f t="shared" si="70"/>
        <v>0</v>
      </c>
      <c r="X133" s="85">
        <f t="shared" si="70"/>
        <v>24434.1</v>
      </c>
    </row>
    <row r="134" spans="1:24" ht="25.5">
      <c r="A134" s="182"/>
      <c r="B134" s="182"/>
      <c r="C134" s="185"/>
      <c r="D134" s="24" t="s">
        <v>23</v>
      </c>
      <c r="E134" s="85">
        <f t="shared" si="69"/>
        <v>0</v>
      </c>
      <c r="F134" s="85">
        <f aca="true" t="shared" si="71" ref="F134:T134">F14+F20+F26+F32+F38+F44+F50+F56+F62+F68+F74+F80+F86+F92+F98+F104+F110+F116+F122+F128</f>
        <v>0</v>
      </c>
      <c r="G134" s="85">
        <f t="shared" si="71"/>
        <v>0</v>
      </c>
      <c r="H134" s="85">
        <f t="shared" si="71"/>
        <v>0</v>
      </c>
      <c r="I134" s="85">
        <f t="shared" si="71"/>
        <v>0</v>
      </c>
      <c r="J134" s="85">
        <f t="shared" si="71"/>
        <v>0</v>
      </c>
      <c r="K134" s="85">
        <f t="shared" si="71"/>
        <v>0</v>
      </c>
      <c r="L134" s="85">
        <f t="shared" si="71"/>
        <v>0</v>
      </c>
      <c r="M134" s="85">
        <f t="shared" si="71"/>
        <v>0</v>
      </c>
      <c r="N134" s="85">
        <f t="shared" si="71"/>
        <v>0</v>
      </c>
      <c r="O134" s="85">
        <f t="shared" si="71"/>
        <v>0</v>
      </c>
      <c r="P134" s="85">
        <f t="shared" si="71"/>
        <v>625</v>
      </c>
      <c r="Q134" s="85">
        <f t="shared" si="71"/>
        <v>0</v>
      </c>
      <c r="R134" s="85">
        <f t="shared" si="71"/>
        <v>0</v>
      </c>
      <c r="S134" s="85">
        <f t="shared" si="71"/>
        <v>0</v>
      </c>
      <c r="T134" s="85">
        <f t="shared" si="71"/>
        <v>0</v>
      </c>
      <c r="U134" s="85">
        <f t="shared" si="70"/>
        <v>661</v>
      </c>
      <c r="V134" s="85">
        <f t="shared" si="70"/>
        <v>0</v>
      </c>
      <c r="W134" s="85">
        <f t="shared" si="70"/>
        <v>0</v>
      </c>
      <c r="X134" s="85">
        <f t="shared" si="70"/>
        <v>1286</v>
      </c>
    </row>
    <row r="135" spans="1:24" ht="25.5">
      <c r="A135" s="182"/>
      <c r="B135" s="182"/>
      <c r="C135" s="185" t="s">
        <v>21</v>
      </c>
      <c r="D135" s="24" t="s">
        <v>139</v>
      </c>
      <c r="E135" s="85">
        <f t="shared" si="69"/>
        <v>14446.3</v>
      </c>
      <c r="F135" s="85">
        <f t="shared" si="70"/>
        <v>4579.1</v>
      </c>
      <c r="G135" s="85">
        <f t="shared" si="70"/>
        <v>255.79999999999998</v>
      </c>
      <c r="H135" s="85">
        <f t="shared" si="70"/>
        <v>708.2</v>
      </c>
      <c r="I135" s="85">
        <f t="shared" si="70"/>
        <v>3.6</v>
      </c>
      <c r="J135" s="85">
        <f t="shared" si="70"/>
        <v>8127.6</v>
      </c>
      <c r="K135" s="85">
        <f t="shared" si="70"/>
        <v>276.7</v>
      </c>
      <c r="L135" s="85">
        <f t="shared" si="70"/>
        <v>495.3</v>
      </c>
      <c r="M135" s="85">
        <f t="shared" si="70"/>
        <v>0</v>
      </c>
      <c r="N135" s="85">
        <f t="shared" si="70"/>
        <v>690.1</v>
      </c>
      <c r="O135" s="85">
        <f t="shared" si="70"/>
        <v>1771.1000000000001</v>
      </c>
      <c r="P135" s="85">
        <f t="shared" si="70"/>
        <v>7501.1</v>
      </c>
      <c r="Q135" s="85">
        <f t="shared" si="70"/>
        <v>0</v>
      </c>
      <c r="R135" s="85">
        <f t="shared" si="70"/>
        <v>25.5</v>
      </c>
      <c r="S135" s="85">
        <f t="shared" si="70"/>
        <v>0</v>
      </c>
      <c r="T135" s="85">
        <f t="shared" si="70"/>
        <v>25.5</v>
      </c>
      <c r="U135" s="85">
        <f t="shared" si="70"/>
        <v>0</v>
      </c>
      <c r="V135" s="85">
        <f t="shared" si="70"/>
        <v>0</v>
      </c>
      <c r="W135" s="85">
        <f t="shared" si="70"/>
        <v>0</v>
      </c>
      <c r="X135" s="85">
        <f t="shared" si="70"/>
        <v>24434.1</v>
      </c>
    </row>
    <row r="136" spans="1:24" ht="25.5">
      <c r="A136" s="182"/>
      <c r="B136" s="182"/>
      <c r="C136" s="185"/>
      <c r="D136" s="24" t="s">
        <v>23</v>
      </c>
      <c r="E136" s="85">
        <f t="shared" si="69"/>
        <v>0</v>
      </c>
      <c r="F136" s="85">
        <f t="shared" si="70"/>
        <v>0</v>
      </c>
      <c r="G136" s="85">
        <f t="shared" si="70"/>
        <v>0</v>
      </c>
      <c r="H136" s="85">
        <f t="shared" si="70"/>
        <v>0</v>
      </c>
      <c r="I136" s="85">
        <f t="shared" si="70"/>
        <v>0</v>
      </c>
      <c r="J136" s="85">
        <f t="shared" si="70"/>
        <v>0</v>
      </c>
      <c r="K136" s="85">
        <f t="shared" si="70"/>
        <v>0</v>
      </c>
      <c r="L136" s="85">
        <f t="shared" si="70"/>
        <v>0</v>
      </c>
      <c r="M136" s="85">
        <f t="shared" si="70"/>
        <v>0</v>
      </c>
      <c r="N136" s="85">
        <f t="shared" si="70"/>
        <v>0</v>
      </c>
      <c r="O136" s="85">
        <f t="shared" si="70"/>
        <v>0</v>
      </c>
      <c r="P136" s="85">
        <f t="shared" si="70"/>
        <v>625</v>
      </c>
      <c r="Q136" s="85">
        <f t="shared" si="70"/>
        <v>0</v>
      </c>
      <c r="R136" s="85">
        <f t="shared" si="70"/>
        <v>0</v>
      </c>
      <c r="S136" s="85">
        <f t="shared" si="70"/>
        <v>0</v>
      </c>
      <c r="T136" s="85">
        <f t="shared" si="70"/>
        <v>0</v>
      </c>
      <c r="U136" s="85">
        <f t="shared" si="70"/>
        <v>661</v>
      </c>
      <c r="V136" s="85">
        <f t="shared" si="70"/>
        <v>0</v>
      </c>
      <c r="W136" s="85">
        <f t="shared" si="70"/>
        <v>0</v>
      </c>
      <c r="X136" s="85">
        <f t="shared" si="70"/>
        <v>1286</v>
      </c>
    </row>
    <row r="137" spans="1:24" ht="25.5">
      <c r="A137" s="182"/>
      <c r="B137" s="182"/>
      <c r="C137" s="185" t="s">
        <v>22</v>
      </c>
      <c r="D137" s="24" t="s">
        <v>139</v>
      </c>
      <c r="E137" s="85">
        <f t="shared" si="69"/>
        <v>0</v>
      </c>
      <c r="F137" s="85">
        <f t="shared" si="70"/>
        <v>0</v>
      </c>
      <c r="G137" s="85">
        <f t="shared" si="70"/>
        <v>0</v>
      </c>
      <c r="H137" s="85">
        <f t="shared" si="70"/>
        <v>0</v>
      </c>
      <c r="I137" s="85">
        <f t="shared" si="70"/>
        <v>0</v>
      </c>
      <c r="J137" s="85">
        <f t="shared" si="70"/>
        <v>0</v>
      </c>
      <c r="K137" s="85">
        <f t="shared" si="70"/>
        <v>0</v>
      </c>
      <c r="L137" s="85">
        <f t="shared" si="70"/>
        <v>0</v>
      </c>
      <c r="M137" s="85">
        <f t="shared" si="70"/>
        <v>0</v>
      </c>
      <c r="N137" s="85">
        <f t="shared" si="70"/>
        <v>0</v>
      </c>
      <c r="O137" s="85">
        <f t="shared" si="70"/>
        <v>0</v>
      </c>
      <c r="P137" s="85">
        <f t="shared" si="70"/>
        <v>0</v>
      </c>
      <c r="Q137" s="85">
        <f t="shared" si="70"/>
        <v>0</v>
      </c>
      <c r="R137" s="85">
        <f t="shared" si="70"/>
        <v>0</v>
      </c>
      <c r="S137" s="85">
        <f t="shared" si="70"/>
        <v>0</v>
      </c>
      <c r="T137" s="85">
        <f t="shared" si="70"/>
        <v>0</v>
      </c>
      <c r="U137" s="85">
        <f t="shared" si="70"/>
        <v>0</v>
      </c>
      <c r="V137" s="85">
        <f t="shared" si="70"/>
        <v>0</v>
      </c>
      <c r="W137" s="85">
        <f t="shared" si="70"/>
        <v>0</v>
      </c>
      <c r="X137" s="85">
        <f t="shared" si="70"/>
        <v>0</v>
      </c>
    </row>
    <row r="138" spans="1:24" ht="25.5">
      <c r="A138" s="182"/>
      <c r="B138" s="182"/>
      <c r="C138" s="185"/>
      <c r="D138" s="24" t="s">
        <v>23</v>
      </c>
      <c r="E138" s="85">
        <f t="shared" si="69"/>
        <v>0</v>
      </c>
      <c r="F138" s="85">
        <f t="shared" si="70"/>
        <v>0</v>
      </c>
      <c r="G138" s="85">
        <f t="shared" si="70"/>
        <v>0</v>
      </c>
      <c r="H138" s="85">
        <f t="shared" si="70"/>
        <v>0</v>
      </c>
      <c r="I138" s="85">
        <f t="shared" si="70"/>
        <v>0</v>
      </c>
      <c r="J138" s="85">
        <f t="shared" si="70"/>
        <v>0</v>
      </c>
      <c r="K138" s="85">
        <f t="shared" si="70"/>
        <v>0</v>
      </c>
      <c r="L138" s="85">
        <f t="shared" si="70"/>
        <v>0</v>
      </c>
      <c r="M138" s="85">
        <f t="shared" si="70"/>
        <v>0</v>
      </c>
      <c r="N138" s="85">
        <f t="shared" si="70"/>
        <v>0</v>
      </c>
      <c r="O138" s="85">
        <f t="shared" si="70"/>
        <v>0</v>
      </c>
      <c r="P138" s="85">
        <f t="shared" si="70"/>
        <v>0</v>
      </c>
      <c r="Q138" s="85">
        <f t="shared" si="70"/>
        <v>0</v>
      </c>
      <c r="R138" s="85">
        <f t="shared" si="70"/>
        <v>0</v>
      </c>
      <c r="S138" s="85">
        <f t="shared" si="70"/>
        <v>0</v>
      </c>
      <c r="T138" s="85">
        <f t="shared" si="70"/>
        <v>0</v>
      </c>
      <c r="U138" s="85">
        <f t="shared" si="70"/>
        <v>0</v>
      </c>
      <c r="V138" s="85">
        <f t="shared" si="70"/>
        <v>0</v>
      </c>
      <c r="W138" s="85">
        <f t="shared" si="70"/>
        <v>0</v>
      </c>
      <c r="X138" s="85">
        <f t="shared" si="70"/>
        <v>0</v>
      </c>
    </row>
    <row r="139" spans="2:4" ht="15">
      <c r="B139" s="34" t="s">
        <v>251</v>
      </c>
      <c r="C139" s="35"/>
      <c r="D139" s="143"/>
    </row>
    <row r="140" spans="2:4" ht="15">
      <c r="B140" s="34" t="s">
        <v>252</v>
      </c>
      <c r="C140" s="35"/>
      <c r="D140" s="143"/>
    </row>
  </sheetData>
  <sheetProtection password="B968" sheet="1" objects="1" scenarios="1"/>
  <mergeCells count="112">
    <mergeCell ref="A11:A12"/>
    <mergeCell ref="B11:B12"/>
    <mergeCell ref="C11:D12"/>
    <mergeCell ref="C10:D10"/>
    <mergeCell ref="C99:C100"/>
    <mergeCell ref="C101:C102"/>
    <mergeCell ref="C91:C92"/>
    <mergeCell ref="C93:C94"/>
    <mergeCell ref="C95:C96"/>
    <mergeCell ref="C97:C98"/>
    <mergeCell ref="C83:C84"/>
    <mergeCell ref="C85:C86"/>
    <mergeCell ref="C87:C88"/>
    <mergeCell ref="C89:C90"/>
    <mergeCell ref="C75:C76"/>
    <mergeCell ref="C77:C78"/>
    <mergeCell ref="C79:C80"/>
    <mergeCell ref="C81:C82"/>
    <mergeCell ref="C67:C68"/>
    <mergeCell ref="C69:C70"/>
    <mergeCell ref="C71:C72"/>
    <mergeCell ref="C73:C74"/>
    <mergeCell ref="B91:B96"/>
    <mergeCell ref="A91:A96"/>
    <mergeCell ref="B97:B102"/>
    <mergeCell ref="A97:A102"/>
    <mergeCell ref="B79:B84"/>
    <mergeCell ref="A79:A84"/>
    <mergeCell ref="B85:B90"/>
    <mergeCell ref="A85:A90"/>
    <mergeCell ref="B67:B72"/>
    <mergeCell ref="B73:B78"/>
    <mergeCell ref="A67:A72"/>
    <mergeCell ref="A73:A78"/>
    <mergeCell ref="A133:B138"/>
    <mergeCell ref="C133:C134"/>
    <mergeCell ref="C135:C136"/>
    <mergeCell ref="C137:C138"/>
    <mergeCell ref="A109:A114"/>
    <mergeCell ref="B109:B114"/>
    <mergeCell ref="C109:C110"/>
    <mergeCell ref="C111:C112"/>
    <mergeCell ref="C113:C114"/>
    <mergeCell ref="A103:A108"/>
    <mergeCell ref="B103:B108"/>
    <mergeCell ref="C103:C104"/>
    <mergeCell ref="C105:C106"/>
    <mergeCell ref="C107:C108"/>
    <mergeCell ref="A61:A66"/>
    <mergeCell ref="B61:B66"/>
    <mergeCell ref="C61:C62"/>
    <mergeCell ref="C63:C64"/>
    <mergeCell ref="C65:C66"/>
    <mergeCell ref="A55:A60"/>
    <mergeCell ref="B55:B60"/>
    <mergeCell ref="C55:C56"/>
    <mergeCell ref="C57:C58"/>
    <mergeCell ref="C59:C60"/>
    <mergeCell ref="A49:A54"/>
    <mergeCell ref="B49:B54"/>
    <mergeCell ref="C49:C50"/>
    <mergeCell ref="C51:C52"/>
    <mergeCell ref="C53:C54"/>
    <mergeCell ref="A43:A48"/>
    <mergeCell ref="B43:B48"/>
    <mergeCell ref="C43:C44"/>
    <mergeCell ref="C45:C46"/>
    <mergeCell ref="C47:C48"/>
    <mergeCell ref="A37:A42"/>
    <mergeCell ref="B37:B42"/>
    <mergeCell ref="C37:C38"/>
    <mergeCell ref="C39:C40"/>
    <mergeCell ref="C41:C42"/>
    <mergeCell ref="A31:A36"/>
    <mergeCell ref="B31:B36"/>
    <mergeCell ref="C31:C32"/>
    <mergeCell ref="C33:C34"/>
    <mergeCell ref="C35:C36"/>
    <mergeCell ref="A25:A30"/>
    <mergeCell ref="B25:B30"/>
    <mergeCell ref="C25:C26"/>
    <mergeCell ref="C27:C28"/>
    <mergeCell ref="C29:C30"/>
    <mergeCell ref="A19:A24"/>
    <mergeCell ref="B19:B24"/>
    <mergeCell ref="C19:C20"/>
    <mergeCell ref="C21:C22"/>
    <mergeCell ref="C23:C24"/>
    <mergeCell ref="A13:A18"/>
    <mergeCell ref="B13:B18"/>
    <mergeCell ref="C13:C14"/>
    <mergeCell ref="C15:C16"/>
    <mergeCell ref="C17:C18"/>
    <mergeCell ref="D6:K6"/>
    <mergeCell ref="C7:N7"/>
    <mergeCell ref="D9:K9"/>
    <mergeCell ref="D8:K8"/>
    <mergeCell ref="C129:C130"/>
    <mergeCell ref="A115:A120"/>
    <mergeCell ref="B115:B120"/>
    <mergeCell ref="A121:A126"/>
    <mergeCell ref="B121:B126"/>
    <mergeCell ref="C131:C132"/>
    <mergeCell ref="A127:A132"/>
    <mergeCell ref="B127:B132"/>
    <mergeCell ref="C115:C116"/>
    <mergeCell ref="C117:C118"/>
    <mergeCell ref="C119:C120"/>
    <mergeCell ref="C121:C122"/>
    <mergeCell ref="C123:C124"/>
    <mergeCell ref="C125:C126"/>
    <mergeCell ref="C127:C128"/>
  </mergeCells>
  <printOptions/>
  <pageMargins left="0.75" right="0.34" top="0.24" bottom="0.23" header="0.17" footer="0.19"/>
  <pageSetup fitToHeight="5" horizontalDpi="600" verticalDpi="600" orientation="landscape" pageOrder="overThenDown" paperSize="9" scale="70" r:id="rId1"/>
  <rowBreaks count="4" manualBreakCount="4">
    <brk id="30" max="255" man="1"/>
    <brk id="60" max="255" man="1"/>
    <brk id="90" max="255" man="1"/>
    <brk id="1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zoomScale="70" zoomScaleNormal="70" zoomScaleSheetLayoutView="55" workbookViewId="0" topLeftCell="A4">
      <pane xSplit="2" ySplit="9" topLeftCell="N13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W4" sqref="W1:W16384"/>
    </sheetView>
  </sheetViews>
  <sheetFormatPr defaultColWidth="9.140625" defaultRowHeight="12.75"/>
  <cols>
    <col min="1" max="1" width="24.140625" style="1" customWidth="1"/>
    <col min="2" max="2" width="39.421875" style="1" customWidth="1"/>
    <col min="3" max="3" width="18.140625" style="1" customWidth="1"/>
    <col min="4" max="4" width="17.00390625" style="1" customWidth="1"/>
    <col min="5" max="5" width="18.28125" style="1" customWidth="1"/>
    <col min="6" max="6" width="16.57421875" style="1" customWidth="1"/>
    <col min="7" max="7" width="17.57421875" style="1" customWidth="1"/>
    <col min="8" max="8" width="17.140625" style="1" customWidth="1"/>
    <col min="9" max="9" width="16.8515625" style="1" customWidth="1"/>
    <col min="10" max="10" width="16.7109375" style="1" customWidth="1"/>
    <col min="11" max="11" width="17.28125" style="1" customWidth="1"/>
    <col min="12" max="12" width="16.28125" style="1" customWidth="1"/>
    <col min="13" max="13" width="16.7109375" style="1" customWidth="1"/>
    <col min="14" max="14" width="15.421875" style="1" customWidth="1"/>
    <col min="15" max="16" width="15.7109375" style="1" customWidth="1"/>
    <col min="17" max="18" width="16.140625" style="1" customWidth="1"/>
    <col min="19" max="19" width="16.28125" style="1" customWidth="1"/>
    <col min="20" max="20" width="15.28125" style="1" customWidth="1"/>
    <col min="21" max="21" width="16.140625" style="1" customWidth="1"/>
    <col min="22" max="22" width="16.8515625" style="1" customWidth="1"/>
    <col min="23" max="23" width="15.140625" style="1" customWidth="1"/>
    <col min="24" max="16384" width="9.140625" style="1" customWidth="1"/>
  </cols>
  <sheetData>
    <row r="1" spans="4:23" ht="15">
      <c r="D1" s="6"/>
      <c r="E1" s="6"/>
      <c r="I1" s="50" t="s">
        <v>29</v>
      </c>
      <c r="Q1" s="50" t="s">
        <v>29</v>
      </c>
      <c r="W1" s="50" t="s">
        <v>29</v>
      </c>
    </row>
    <row r="2" spans="4:23" ht="15">
      <c r="D2" s="6"/>
      <c r="E2" s="6"/>
      <c r="I2" s="50" t="s">
        <v>30</v>
      </c>
      <c r="Q2" s="50" t="s">
        <v>30</v>
      </c>
      <c r="W2" s="50" t="s">
        <v>30</v>
      </c>
    </row>
    <row r="3" spans="4:23" ht="15">
      <c r="D3" s="6"/>
      <c r="E3" s="6"/>
      <c r="I3" s="50" t="s">
        <v>31</v>
      </c>
      <c r="Q3" s="50" t="s">
        <v>31</v>
      </c>
      <c r="W3" s="50" t="s">
        <v>31</v>
      </c>
    </row>
    <row r="4" spans="4:23" ht="15">
      <c r="D4" s="6"/>
      <c r="E4" s="6"/>
      <c r="I4" s="51" t="s">
        <v>92</v>
      </c>
      <c r="Q4" s="51" t="s">
        <v>92</v>
      </c>
      <c r="W4" s="51" t="s">
        <v>92</v>
      </c>
    </row>
    <row r="5" spans="4:6" ht="15.75" customHeight="1">
      <c r="D5" s="225" t="s">
        <v>36</v>
      </c>
      <c r="E5" s="226"/>
      <c r="F5" s="226"/>
    </row>
    <row r="6" spans="3:7" ht="18.75">
      <c r="C6" s="225" t="s">
        <v>33</v>
      </c>
      <c r="D6" s="225"/>
      <c r="E6" s="225"/>
      <c r="F6" s="225"/>
      <c r="G6" s="225"/>
    </row>
    <row r="7" spans="3:7" ht="18.75">
      <c r="C7" s="225" t="s">
        <v>140</v>
      </c>
      <c r="D7" s="225"/>
      <c r="E7" s="225"/>
      <c r="F7" s="225"/>
      <c r="G7" s="225"/>
    </row>
    <row r="8" spans="3:7" ht="15.75">
      <c r="C8" s="229" t="s">
        <v>233</v>
      </c>
      <c r="D8" s="229"/>
      <c r="E8" s="229"/>
      <c r="F8" s="229"/>
      <c r="G8" s="229"/>
    </row>
    <row r="9" spans="3:7" ht="12.75">
      <c r="C9" s="95"/>
      <c r="D9" s="230" t="s">
        <v>141</v>
      </c>
      <c r="E9" s="230"/>
      <c r="F9" s="230"/>
      <c r="G9" s="95"/>
    </row>
    <row r="10" spans="3:7" ht="18" customHeight="1">
      <c r="C10" s="190" t="s">
        <v>230</v>
      </c>
      <c r="D10" s="190"/>
      <c r="E10" s="190"/>
      <c r="F10" s="190"/>
      <c r="G10" s="190"/>
    </row>
    <row r="11" spans="4:6" ht="15.75" customHeight="1">
      <c r="D11" s="227" t="s">
        <v>34</v>
      </c>
      <c r="E11" s="228"/>
      <c r="F11" s="228"/>
    </row>
    <row r="12" spans="1:23" s="2" customFormat="1" ht="73.5" customHeight="1">
      <c r="A12" s="182" t="s">
        <v>24</v>
      </c>
      <c r="B12" s="182"/>
      <c r="C12" s="165" t="s">
        <v>207</v>
      </c>
      <c r="D12" s="165" t="s">
        <v>208</v>
      </c>
      <c r="E12" s="165" t="s">
        <v>209</v>
      </c>
      <c r="F12" s="165" t="s">
        <v>210</v>
      </c>
      <c r="G12" s="165" t="s">
        <v>211</v>
      </c>
      <c r="H12" s="165" t="s">
        <v>212</v>
      </c>
      <c r="I12" s="165" t="s">
        <v>213</v>
      </c>
      <c r="J12" s="165" t="s">
        <v>214</v>
      </c>
      <c r="K12" s="165" t="s">
        <v>215</v>
      </c>
      <c r="L12" s="165" t="s">
        <v>216</v>
      </c>
      <c r="M12" s="165" t="s">
        <v>217</v>
      </c>
      <c r="N12" s="165" t="s">
        <v>218</v>
      </c>
      <c r="O12" s="165" t="s">
        <v>219</v>
      </c>
      <c r="P12" s="165" t="s">
        <v>220</v>
      </c>
      <c r="Q12" s="165" t="s">
        <v>221</v>
      </c>
      <c r="R12" s="165" t="s">
        <v>222</v>
      </c>
      <c r="S12" s="165" t="s">
        <v>223</v>
      </c>
      <c r="T12" s="165" t="s">
        <v>224</v>
      </c>
      <c r="U12" s="165" t="s">
        <v>225</v>
      </c>
      <c r="V12" s="165" t="s">
        <v>226</v>
      </c>
      <c r="W12" s="129" t="s">
        <v>117</v>
      </c>
    </row>
    <row r="13" spans="1:23" ht="20.25" customHeight="1">
      <c r="A13" s="221" t="s">
        <v>25</v>
      </c>
      <c r="B13" s="96" t="s">
        <v>142</v>
      </c>
      <c r="C13" s="37">
        <v>28</v>
      </c>
      <c r="D13" s="37">
        <v>25</v>
      </c>
      <c r="E13" s="37">
        <v>4</v>
      </c>
      <c r="F13" s="37">
        <v>59</v>
      </c>
      <c r="G13" s="37">
        <v>4</v>
      </c>
      <c r="H13" s="37">
        <v>23</v>
      </c>
      <c r="I13" s="37">
        <v>9</v>
      </c>
      <c r="J13" s="37">
        <v>52</v>
      </c>
      <c r="K13" s="37">
        <v>101</v>
      </c>
      <c r="L13" s="37">
        <v>0</v>
      </c>
      <c r="M13" s="37">
        <v>70</v>
      </c>
      <c r="N13" s="37">
        <v>13</v>
      </c>
      <c r="O13" s="37">
        <v>173</v>
      </c>
      <c r="P13" s="37">
        <v>58</v>
      </c>
      <c r="Q13" s="37">
        <v>40</v>
      </c>
      <c r="R13" s="37">
        <v>105</v>
      </c>
      <c r="S13" s="37">
        <v>62</v>
      </c>
      <c r="T13" s="37">
        <v>23</v>
      </c>
      <c r="U13" s="37">
        <v>48</v>
      </c>
      <c r="V13" s="37">
        <v>21</v>
      </c>
      <c r="W13" s="53">
        <f aca="true" t="shared" si="0" ref="W13:W29">SUM(C13:V13)</f>
        <v>918</v>
      </c>
    </row>
    <row r="14" spans="1:23" ht="18" customHeight="1">
      <c r="A14" s="221"/>
      <c r="B14" s="96" t="s">
        <v>6</v>
      </c>
      <c r="C14" s="37">
        <v>3</v>
      </c>
      <c r="D14" s="37">
        <v>0</v>
      </c>
      <c r="E14" s="37">
        <v>3</v>
      </c>
      <c r="F14" s="37">
        <v>0</v>
      </c>
      <c r="G14" s="37">
        <v>3</v>
      </c>
      <c r="H14" s="37">
        <v>2</v>
      </c>
      <c r="I14" s="37">
        <v>4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36</v>
      </c>
      <c r="P14" s="37">
        <v>0</v>
      </c>
      <c r="Q14" s="37">
        <v>3</v>
      </c>
      <c r="R14" s="37">
        <v>15</v>
      </c>
      <c r="S14" s="37">
        <v>0</v>
      </c>
      <c r="T14" s="37">
        <v>5</v>
      </c>
      <c r="U14" s="37">
        <v>0</v>
      </c>
      <c r="V14" s="37">
        <v>0</v>
      </c>
      <c r="W14" s="53">
        <f t="shared" si="0"/>
        <v>74</v>
      </c>
    </row>
    <row r="15" spans="1:23" ht="15" customHeight="1">
      <c r="A15" s="221"/>
      <c r="B15" s="96" t="s">
        <v>8</v>
      </c>
      <c r="C15" s="37">
        <v>8</v>
      </c>
      <c r="D15" s="37">
        <v>36</v>
      </c>
      <c r="E15" s="37">
        <v>4</v>
      </c>
      <c r="F15" s="37">
        <v>98</v>
      </c>
      <c r="G15" s="37">
        <v>0</v>
      </c>
      <c r="H15" s="37">
        <v>11</v>
      </c>
      <c r="I15" s="37">
        <v>4</v>
      </c>
      <c r="J15" s="37">
        <v>0</v>
      </c>
      <c r="K15" s="37">
        <v>0</v>
      </c>
      <c r="L15" s="37">
        <v>0</v>
      </c>
      <c r="M15" s="37">
        <v>1</v>
      </c>
      <c r="N15" s="37">
        <v>269</v>
      </c>
      <c r="O15" s="37">
        <v>18</v>
      </c>
      <c r="P15" s="37">
        <v>10</v>
      </c>
      <c r="Q15" s="37">
        <v>10</v>
      </c>
      <c r="R15" s="37">
        <v>8</v>
      </c>
      <c r="S15" s="37">
        <v>82</v>
      </c>
      <c r="T15" s="37">
        <v>0</v>
      </c>
      <c r="U15" s="37">
        <v>0</v>
      </c>
      <c r="V15" s="37">
        <v>71</v>
      </c>
      <c r="W15" s="53">
        <f t="shared" si="0"/>
        <v>630</v>
      </c>
    </row>
    <row r="16" spans="1:23" ht="17.25" customHeight="1">
      <c r="A16" s="221"/>
      <c r="B16" s="96" t="s">
        <v>129</v>
      </c>
      <c r="C16" s="37">
        <v>17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53">
        <f t="shared" si="0"/>
        <v>17</v>
      </c>
    </row>
    <row r="17" spans="1:23" ht="15.75">
      <c r="A17" s="221"/>
      <c r="B17" s="96" t="s">
        <v>14</v>
      </c>
      <c r="C17" s="37">
        <v>10</v>
      </c>
      <c r="D17" s="37">
        <v>4</v>
      </c>
      <c r="E17" s="37">
        <v>1</v>
      </c>
      <c r="F17" s="37">
        <v>32</v>
      </c>
      <c r="G17" s="37">
        <v>14</v>
      </c>
      <c r="H17" s="37">
        <v>2</v>
      </c>
      <c r="I17" s="37">
        <v>10</v>
      </c>
      <c r="J17" s="37">
        <v>20</v>
      </c>
      <c r="K17" s="37">
        <v>13</v>
      </c>
      <c r="L17" s="37">
        <v>0</v>
      </c>
      <c r="M17" s="37">
        <v>14</v>
      </c>
      <c r="N17" s="37">
        <v>6</v>
      </c>
      <c r="O17" s="37">
        <v>21</v>
      </c>
      <c r="P17" s="37">
        <v>25</v>
      </c>
      <c r="Q17" s="37">
        <v>17</v>
      </c>
      <c r="R17" s="37">
        <v>19</v>
      </c>
      <c r="S17" s="37">
        <v>7</v>
      </c>
      <c r="T17" s="37">
        <v>4</v>
      </c>
      <c r="U17" s="37">
        <v>1</v>
      </c>
      <c r="V17" s="37">
        <v>5</v>
      </c>
      <c r="W17" s="53">
        <f t="shared" si="0"/>
        <v>225</v>
      </c>
    </row>
    <row r="18" spans="1:23" ht="32.25" customHeight="1">
      <c r="A18" s="221"/>
      <c r="B18" s="96" t="s">
        <v>10</v>
      </c>
      <c r="C18" s="37">
        <v>0</v>
      </c>
      <c r="D18" s="37">
        <v>0</v>
      </c>
      <c r="E18" s="37">
        <v>0</v>
      </c>
      <c r="F18" s="37">
        <v>54</v>
      </c>
      <c r="G18" s="37">
        <v>1</v>
      </c>
      <c r="H18" s="37">
        <v>0</v>
      </c>
      <c r="I18" s="37">
        <v>4</v>
      </c>
      <c r="J18" s="37">
        <v>7</v>
      </c>
      <c r="K18" s="37">
        <v>0</v>
      </c>
      <c r="L18" s="37">
        <v>0</v>
      </c>
      <c r="M18" s="37">
        <v>0</v>
      </c>
      <c r="N18" s="37">
        <v>0</v>
      </c>
      <c r="O18" s="37">
        <v>46</v>
      </c>
      <c r="P18" s="37">
        <v>9</v>
      </c>
      <c r="Q18" s="37">
        <v>6</v>
      </c>
      <c r="R18" s="37">
        <v>0</v>
      </c>
      <c r="S18" s="37">
        <v>0</v>
      </c>
      <c r="T18" s="37">
        <v>4</v>
      </c>
      <c r="U18" s="37">
        <v>0</v>
      </c>
      <c r="V18" s="37">
        <v>8</v>
      </c>
      <c r="W18" s="53">
        <f t="shared" si="0"/>
        <v>139</v>
      </c>
    </row>
    <row r="19" spans="1:23" ht="15.75">
      <c r="A19" s="221"/>
      <c r="B19" s="96" t="s">
        <v>12</v>
      </c>
      <c r="C19" s="37">
        <v>1</v>
      </c>
      <c r="D19" s="37">
        <v>0</v>
      </c>
      <c r="E19" s="37">
        <v>23</v>
      </c>
      <c r="F19" s="37">
        <v>6</v>
      </c>
      <c r="G19" s="37">
        <v>3</v>
      </c>
      <c r="H19" s="37">
        <v>0</v>
      </c>
      <c r="I19" s="37">
        <v>1</v>
      </c>
      <c r="J19" s="37">
        <v>0</v>
      </c>
      <c r="K19" s="37">
        <v>0</v>
      </c>
      <c r="L19" s="37">
        <v>0</v>
      </c>
      <c r="M19" s="37">
        <v>4</v>
      </c>
      <c r="N19" s="37">
        <v>0</v>
      </c>
      <c r="O19" s="37">
        <v>3</v>
      </c>
      <c r="P19" s="37">
        <v>1</v>
      </c>
      <c r="Q19" s="37">
        <v>2</v>
      </c>
      <c r="R19" s="37">
        <v>1</v>
      </c>
      <c r="S19" s="37">
        <v>0</v>
      </c>
      <c r="T19" s="37">
        <v>3</v>
      </c>
      <c r="U19" s="37">
        <v>0</v>
      </c>
      <c r="V19" s="37">
        <v>4</v>
      </c>
      <c r="W19" s="53">
        <f t="shared" si="0"/>
        <v>52</v>
      </c>
    </row>
    <row r="20" spans="1:23" ht="43.5" customHeight="1">
      <c r="A20" s="221"/>
      <c r="B20" s="96" t="s">
        <v>132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53">
        <f t="shared" si="0"/>
        <v>0</v>
      </c>
    </row>
    <row r="21" spans="1:23" ht="36" customHeight="1">
      <c r="A21" s="218" t="s">
        <v>26</v>
      </c>
      <c r="B21" s="218"/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1</v>
      </c>
      <c r="U21" s="37">
        <v>0</v>
      </c>
      <c r="V21" s="37">
        <v>0</v>
      </c>
      <c r="W21" s="53">
        <f t="shared" si="0"/>
        <v>1</v>
      </c>
    </row>
    <row r="22" spans="1:23" ht="33" customHeight="1">
      <c r="A22" s="218" t="s">
        <v>162</v>
      </c>
      <c r="B22" s="218"/>
      <c r="C22" s="37">
        <v>227</v>
      </c>
      <c r="D22" s="37">
        <v>40</v>
      </c>
      <c r="E22" s="37">
        <v>52</v>
      </c>
      <c r="F22" s="37">
        <v>100</v>
      </c>
      <c r="G22" s="37">
        <v>104</v>
      </c>
      <c r="H22" s="37">
        <v>0</v>
      </c>
      <c r="I22" s="37">
        <v>0</v>
      </c>
      <c r="J22" s="37">
        <v>559</v>
      </c>
      <c r="K22" s="37">
        <v>201</v>
      </c>
      <c r="L22" s="37">
        <v>0</v>
      </c>
      <c r="M22" s="37">
        <v>0</v>
      </c>
      <c r="N22" s="37">
        <v>1765</v>
      </c>
      <c r="O22" s="37">
        <v>639</v>
      </c>
      <c r="P22" s="37">
        <v>0</v>
      </c>
      <c r="Q22" s="37">
        <v>1260</v>
      </c>
      <c r="R22" s="37">
        <v>604</v>
      </c>
      <c r="S22" s="37">
        <v>148</v>
      </c>
      <c r="T22" s="37">
        <v>0</v>
      </c>
      <c r="U22" s="37">
        <v>138</v>
      </c>
      <c r="V22" s="37">
        <v>73</v>
      </c>
      <c r="W22" s="53">
        <f t="shared" si="0"/>
        <v>5910</v>
      </c>
    </row>
    <row r="23" spans="1:23" ht="62.25" customHeight="1">
      <c r="A23" s="223" t="s">
        <v>143</v>
      </c>
      <c r="B23" s="224"/>
      <c r="C23" s="37">
        <v>1</v>
      </c>
      <c r="D23" s="37">
        <v>1</v>
      </c>
      <c r="E23" s="37">
        <v>1</v>
      </c>
      <c r="F23" s="37">
        <v>5</v>
      </c>
      <c r="G23" s="37">
        <v>3</v>
      </c>
      <c r="H23" s="37">
        <v>0</v>
      </c>
      <c r="I23" s="37">
        <v>1</v>
      </c>
      <c r="J23" s="37">
        <v>2</v>
      </c>
      <c r="K23" s="37">
        <v>1</v>
      </c>
      <c r="L23" s="37">
        <v>0</v>
      </c>
      <c r="M23" s="37">
        <v>3</v>
      </c>
      <c r="N23" s="37">
        <v>1</v>
      </c>
      <c r="O23" s="37">
        <v>2</v>
      </c>
      <c r="P23" s="37">
        <v>7</v>
      </c>
      <c r="Q23" s="37">
        <v>12</v>
      </c>
      <c r="R23" s="37">
        <v>1</v>
      </c>
      <c r="S23" s="37">
        <v>4</v>
      </c>
      <c r="T23" s="37">
        <v>2</v>
      </c>
      <c r="U23" s="37">
        <v>4</v>
      </c>
      <c r="V23" s="37">
        <v>3</v>
      </c>
      <c r="W23" s="53">
        <f t="shared" si="0"/>
        <v>54</v>
      </c>
    </row>
    <row r="24" spans="1:23" ht="31.5" customHeight="1">
      <c r="A24" s="219" t="s">
        <v>163</v>
      </c>
      <c r="B24" s="219"/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53">
        <f t="shared" si="0"/>
        <v>0</v>
      </c>
    </row>
    <row r="25" spans="1:23" ht="35.25" customHeight="1">
      <c r="A25" s="221" t="s">
        <v>27</v>
      </c>
      <c r="B25" s="52" t="s">
        <v>28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53">
        <f t="shared" si="0"/>
        <v>0</v>
      </c>
    </row>
    <row r="26" spans="1:23" ht="58.5" customHeight="1">
      <c r="A26" s="221"/>
      <c r="B26" s="52" t="s">
        <v>144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17</v>
      </c>
      <c r="S26" s="37">
        <v>0</v>
      </c>
      <c r="T26" s="37">
        <v>0</v>
      </c>
      <c r="U26" s="37">
        <v>0</v>
      </c>
      <c r="V26" s="37">
        <v>0</v>
      </c>
      <c r="W26" s="53">
        <f t="shared" si="0"/>
        <v>17</v>
      </c>
    </row>
    <row r="27" spans="1:23" ht="35.25" customHeight="1">
      <c r="A27" s="218" t="s">
        <v>165</v>
      </c>
      <c r="B27" s="218"/>
      <c r="C27" s="37">
        <v>1</v>
      </c>
      <c r="D27" s="37">
        <v>0</v>
      </c>
      <c r="E27" s="37">
        <v>0</v>
      </c>
      <c r="F27" s="37">
        <v>1</v>
      </c>
      <c r="G27" s="37">
        <v>1</v>
      </c>
      <c r="H27" s="37">
        <v>1</v>
      </c>
      <c r="I27" s="37">
        <v>0</v>
      </c>
      <c r="J27" s="37">
        <v>1</v>
      </c>
      <c r="K27" s="37">
        <v>1</v>
      </c>
      <c r="L27" s="37">
        <v>0</v>
      </c>
      <c r="M27" s="37">
        <v>1</v>
      </c>
      <c r="N27" s="37">
        <v>0</v>
      </c>
      <c r="O27" s="37">
        <v>1</v>
      </c>
      <c r="P27" s="37">
        <v>1</v>
      </c>
      <c r="Q27" s="37">
        <v>1</v>
      </c>
      <c r="R27" s="37">
        <v>1</v>
      </c>
      <c r="S27" s="37">
        <v>1</v>
      </c>
      <c r="T27" s="37">
        <v>1</v>
      </c>
      <c r="U27" s="37">
        <v>0</v>
      </c>
      <c r="V27" s="37">
        <v>1</v>
      </c>
      <c r="W27" s="53">
        <f t="shared" si="0"/>
        <v>14</v>
      </c>
    </row>
    <row r="28" spans="1:23" ht="19.5" customHeight="1">
      <c r="A28" s="220" t="s">
        <v>137</v>
      </c>
      <c r="B28" s="220"/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53">
        <f t="shared" si="0"/>
        <v>0</v>
      </c>
    </row>
    <row r="29" spans="1:23" ht="18.75" customHeight="1">
      <c r="A29" s="220" t="s">
        <v>166</v>
      </c>
      <c r="B29" s="220"/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53">
        <f t="shared" si="0"/>
        <v>0</v>
      </c>
    </row>
    <row r="30" spans="1:23" ht="15.75">
      <c r="A30" s="222" t="s">
        <v>164</v>
      </c>
      <c r="B30" s="222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8"/>
    </row>
    <row r="31" spans="3:23" ht="15.75">
      <c r="C31" s="99"/>
      <c r="D31" s="99"/>
      <c r="E31" s="99"/>
      <c r="F31" s="99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</row>
    <row r="32" spans="1:2" ht="12.75">
      <c r="A32" s="34" t="s">
        <v>251</v>
      </c>
      <c r="B32" s="35"/>
    </row>
    <row r="33" spans="1:2" ht="12.75">
      <c r="A33" s="34" t="s">
        <v>252</v>
      </c>
      <c r="B33" s="35"/>
    </row>
  </sheetData>
  <sheetProtection password="B968" sheet="1" objects="1" scenarios="1"/>
  <mergeCells count="18">
    <mergeCell ref="D5:F5"/>
    <mergeCell ref="D11:F11"/>
    <mergeCell ref="C6:G6"/>
    <mergeCell ref="C7:G7"/>
    <mergeCell ref="C10:G10"/>
    <mergeCell ref="C8:G8"/>
    <mergeCell ref="D9:F9"/>
    <mergeCell ref="A30:B30"/>
    <mergeCell ref="A23:B23"/>
    <mergeCell ref="A28:B28"/>
    <mergeCell ref="A27:B27"/>
    <mergeCell ref="A25:A26"/>
    <mergeCell ref="A12:B12"/>
    <mergeCell ref="A22:B22"/>
    <mergeCell ref="A24:B24"/>
    <mergeCell ref="A29:B29"/>
    <mergeCell ref="A13:A20"/>
    <mergeCell ref="A21:B21"/>
  </mergeCells>
  <printOptions/>
  <pageMargins left="0.63" right="0.36" top="0.28" bottom="0.25" header="0.23" footer="0.19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2"/>
  <sheetViews>
    <sheetView zoomScale="75" zoomScaleNormal="75" workbookViewId="0" topLeftCell="A1">
      <pane xSplit="3" ySplit="11" topLeftCell="R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W12" sqref="W12"/>
    </sheetView>
  </sheetViews>
  <sheetFormatPr defaultColWidth="9.140625" defaultRowHeight="12.75"/>
  <cols>
    <col min="1" max="1" width="5.421875" style="159" customWidth="1"/>
    <col min="2" max="2" width="52.7109375" style="94" customWidth="1"/>
    <col min="3" max="3" width="8.140625" style="1" customWidth="1"/>
    <col min="4" max="4" width="18.140625" style="1" customWidth="1"/>
    <col min="5" max="5" width="18.00390625" style="1" customWidth="1"/>
    <col min="6" max="6" width="16.8515625" style="1" customWidth="1"/>
    <col min="7" max="7" width="18.140625" style="1" customWidth="1"/>
    <col min="8" max="9" width="16.7109375" style="1" customWidth="1"/>
    <col min="10" max="10" width="16.421875" style="1" customWidth="1"/>
    <col min="11" max="11" width="17.57421875" style="1" customWidth="1"/>
    <col min="12" max="12" width="15.7109375" style="1" customWidth="1"/>
    <col min="13" max="13" width="16.7109375" style="1" customWidth="1"/>
    <col min="14" max="14" width="16.28125" style="1" customWidth="1"/>
    <col min="15" max="15" width="15.8515625" style="1" customWidth="1"/>
    <col min="16" max="16" width="15.7109375" style="1" customWidth="1"/>
    <col min="17" max="17" width="16.28125" style="1" customWidth="1"/>
    <col min="18" max="18" width="15.421875" style="1" customWidth="1"/>
    <col min="19" max="19" width="17.28125" style="1" customWidth="1"/>
    <col min="20" max="20" width="16.421875" style="1" customWidth="1"/>
    <col min="21" max="21" width="14.7109375" style="1" customWidth="1"/>
    <col min="22" max="22" width="15.57421875" style="1" customWidth="1"/>
    <col min="23" max="23" width="16.8515625" style="1" customWidth="1"/>
    <col min="24" max="24" width="19.57421875" style="1" customWidth="1"/>
    <col min="25" max="16384" width="9.140625" style="1" customWidth="1"/>
  </cols>
  <sheetData>
    <row r="1" spans="2:25" ht="15">
      <c r="B1" s="93"/>
      <c r="H1" s="50" t="s">
        <v>158</v>
      </c>
      <c r="N1" s="50" t="s">
        <v>158</v>
      </c>
      <c r="T1" s="50" t="s">
        <v>158</v>
      </c>
      <c r="Y1" s="50" t="s">
        <v>158</v>
      </c>
    </row>
    <row r="2" spans="2:25" ht="12.75" customHeight="1">
      <c r="B2" s="93"/>
      <c r="H2" s="50" t="s">
        <v>30</v>
      </c>
      <c r="N2" s="50" t="s">
        <v>30</v>
      </c>
      <c r="T2" s="50" t="s">
        <v>30</v>
      </c>
      <c r="W2" s="9"/>
      <c r="Y2" s="50" t="s">
        <v>30</v>
      </c>
    </row>
    <row r="3" spans="2:25" ht="12.75" customHeight="1">
      <c r="B3" s="93"/>
      <c r="H3" s="50" t="s">
        <v>31</v>
      </c>
      <c r="N3" s="50" t="s">
        <v>31</v>
      </c>
      <c r="T3" s="50" t="s">
        <v>31</v>
      </c>
      <c r="W3" s="9"/>
      <c r="Y3" s="50" t="s">
        <v>31</v>
      </c>
    </row>
    <row r="4" spans="2:25" ht="15">
      <c r="B4" s="93"/>
      <c r="H4" s="51" t="s">
        <v>92</v>
      </c>
      <c r="N4" s="51" t="s">
        <v>92</v>
      </c>
      <c r="T4" s="51" t="s">
        <v>92</v>
      </c>
      <c r="W4" s="16"/>
      <c r="Y4" s="51" t="s">
        <v>92</v>
      </c>
    </row>
    <row r="5" spans="2:22" ht="21.75" customHeight="1">
      <c r="B5" s="93"/>
      <c r="D5" s="231" t="s">
        <v>55</v>
      </c>
      <c r="E5" s="231"/>
      <c r="F5" s="231"/>
      <c r="G5" s="231"/>
      <c r="I5" s="114"/>
      <c r="J5" s="114"/>
      <c r="K5" s="114"/>
      <c r="L5" s="114"/>
      <c r="M5" s="114"/>
      <c r="N5" s="114"/>
      <c r="O5" s="114"/>
      <c r="P5" s="114"/>
      <c r="Q5" s="116"/>
      <c r="R5" s="116"/>
      <c r="S5" s="116"/>
      <c r="T5" s="116"/>
      <c r="U5" s="116"/>
      <c r="V5" s="116"/>
    </row>
    <row r="6" spans="2:21" ht="15.75" customHeight="1">
      <c r="B6" s="93"/>
      <c r="D6" s="232" t="s">
        <v>145</v>
      </c>
      <c r="E6" s="232"/>
      <c r="F6" s="232"/>
      <c r="G6" s="232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</row>
    <row r="7" spans="2:21" ht="15.75" customHeight="1">
      <c r="B7" s="93"/>
      <c r="D7" s="234" t="s">
        <v>234</v>
      </c>
      <c r="E7" s="234"/>
      <c r="F7" s="234"/>
      <c r="G7" s="234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8" spans="1:21" s="95" customFormat="1" ht="15.75" customHeight="1">
      <c r="A8" s="160"/>
      <c r="B8" s="157"/>
      <c r="D8" s="230" t="s">
        <v>141</v>
      </c>
      <c r="E8" s="230"/>
      <c r="F8" s="230"/>
      <c r="G8" s="230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</row>
    <row r="9" spans="2:21" ht="18">
      <c r="B9" s="93"/>
      <c r="D9" s="190" t="s">
        <v>230</v>
      </c>
      <c r="E9" s="190"/>
      <c r="F9" s="190"/>
      <c r="G9" s="190"/>
      <c r="I9" s="119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</row>
    <row r="10" spans="2:21" ht="12.75" customHeight="1">
      <c r="B10" s="93"/>
      <c r="D10" s="233" t="s">
        <v>34</v>
      </c>
      <c r="E10" s="233"/>
      <c r="F10" s="233"/>
      <c r="G10" s="23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4" s="2" customFormat="1" ht="74.25" customHeight="1">
      <c r="A11" s="161" t="s">
        <v>0</v>
      </c>
      <c r="B11" s="21" t="s">
        <v>1</v>
      </c>
      <c r="C11" s="21" t="s">
        <v>53</v>
      </c>
      <c r="D11" s="165" t="s">
        <v>207</v>
      </c>
      <c r="E11" s="165" t="s">
        <v>208</v>
      </c>
      <c r="F11" s="165" t="s">
        <v>209</v>
      </c>
      <c r="G11" s="165" t="s">
        <v>210</v>
      </c>
      <c r="H11" s="165" t="s">
        <v>211</v>
      </c>
      <c r="I11" s="165" t="s">
        <v>212</v>
      </c>
      <c r="J11" s="165" t="s">
        <v>213</v>
      </c>
      <c r="K11" s="165" t="s">
        <v>214</v>
      </c>
      <c r="L11" s="165" t="s">
        <v>215</v>
      </c>
      <c r="M11" s="165" t="s">
        <v>216</v>
      </c>
      <c r="N11" s="165" t="s">
        <v>217</v>
      </c>
      <c r="O11" s="165" t="s">
        <v>218</v>
      </c>
      <c r="P11" s="165" t="s">
        <v>219</v>
      </c>
      <c r="Q11" s="165" t="s">
        <v>220</v>
      </c>
      <c r="R11" s="165" t="s">
        <v>221</v>
      </c>
      <c r="S11" s="165" t="s">
        <v>222</v>
      </c>
      <c r="T11" s="165" t="s">
        <v>223</v>
      </c>
      <c r="U11" s="165" t="s">
        <v>224</v>
      </c>
      <c r="V11" s="165" t="s">
        <v>225</v>
      </c>
      <c r="W11" s="165" t="s">
        <v>226</v>
      </c>
      <c r="X11" s="129" t="s">
        <v>117</v>
      </c>
    </row>
    <row r="12" spans="1:24" ht="15.75">
      <c r="A12" s="158">
        <v>1</v>
      </c>
      <c r="B12" s="100" t="s">
        <v>146</v>
      </c>
      <c r="C12" s="3" t="s">
        <v>116</v>
      </c>
      <c r="D12" s="37">
        <v>106</v>
      </c>
      <c r="E12" s="37">
        <v>52</v>
      </c>
      <c r="F12" s="37">
        <v>43</v>
      </c>
      <c r="G12" s="37">
        <v>211</v>
      </c>
      <c r="H12" s="37">
        <v>174</v>
      </c>
      <c r="I12" s="37">
        <v>42</v>
      </c>
      <c r="J12" s="37">
        <v>88</v>
      </c>
      <c r="K12" s="37">
        <v>284</v>
      </c>
      <c r="L12" s="37">
        <v>225</v>
      </c>
      <c r="M12" s="37">
        <v>0</v>
      </c>
      <c r="N12" s="37">
        <v>106</v>
      </c>
      <c r="O12" s="37">
        <v>825</v>
      </c>
      <c r="P12" s="37">
        <v>518</v>
      </c>
      <c r="Q12" s="37">
        <v>635</v>
      </c>
      <c r="R12" s="37">
        <v>852</v>
      </c>
      <c r="S12" s="37">
        <v>667</v>
      </c>
      <c r="T12" s="37">
        <v>146</v>
      </c>
      <c r="U12" s="37">
        <v>62</v>
      </c>
      <c r="V12" s="37">
        <v>35</v>
      </c>
      <c r="W12" s="37">
        <v>82</v>
      </c>
      <c r="X12" s="49">
        <f>SUM(D12:W12)</f>
        <v>5153</v>
      </c>
    </row>
    <row r="13" spans="1:24" ht="15.75">
      <c r="A13" s="158">
        <v>2</v>
      </c>
      <c r="B13" s="101" t="s">
        <v>167</v>
      </c>
      <c r="C13" s="3" t="s">
        <v>37</v>
      </c>
      <c r="D13" s="37">
        <v>37</v>
      </c>
      <c r="E13" s="37">
        <v>26</v>
      </c>
      <c r="F13" s="37">
        <v>21</v>
      </c>
      <c r="G13" s="37">
        <v>84</v>
      </c>
      <c r="H13" s="37">
        <v>77</v>
      </c>
      <c r="I13" s="37">
        <v>17</v>
      </c>
      <c r="J13" s="37">
        <v>42</v>
      </c>
      <c r="K13" s="37">
        <v>155</v>
      </c>
      <c r="L13" s="37">
        <v>113</v>
      </c>
      <c r="M13" s="37">
        <v>0</v>
      </c>
      <c r="N13" s="37">
        <v>48</v>
      </c>
      <c r="O13" s="37">
        <v>377</v>
      </c>
      <c r="P13" s="37">
        <v>230</v>
      </c>
      <c r="Q13" s="37">
        <v>308</v>
      </c>
      <c r="R13" s="37">
        <v>423</v>
      </c>
      <c r="S13" s="37">
        <v>287</v>
      </c>
      <c r="T13" s="37">
        <v>59</v>
      </c>
      <c r="U13" s="37">
        <v>26</v>
      </c>
      <c r="V13" s="37">
        <v>17</v>
      </c>
      <c r="W13" s="37">
        <v>43</v>
      </c>
      <c r="X13" s="49">
        <f>SUM(D13:W13)</f>
        <v>2390</v>
      </c>
    </row>
    <row r="14" spans="1:24" ht="15.75">
      <c r="A14" s="158">
        <v>3</v>
      </c>
      <c r="B14" s="101" t="s">
        <v>147</v>
      </c>
      <c r="C14" s="3" t="s">
        <v>37</v>
      </c>
      <c r="D14" s="153">
        <f>D16+D17+D18</f>
        <v>19</v>
      </c>
      <c r="E14" s="153">
        <f aca="true" t="shared" si="0" ref="E14:W14">E16+E17+E18</f>
        <v>16</v>
      </c>
      <c r="F14" s="153">
        <f t="shared" si="0"/>
        <v>8</v>
      </c>
      <c r="G14" s="153">
        <f t="shared" si="0"/>
        <v>43</v>
      </c>
      <c r="H14" s="153">
        <f t="shared" si="0"/>
        <v>42</v>
      </c>
      <c r="I14" s="153">
        <f t="shared" si="0"/>
        <v>6</v>
      </c>
      <c r="J14" s="153">
        <f t="shared" si="0"/>
        <v>23</v>
      </c>
      <c r="K14" s="153">
        <f t="shared" si="0"/>
        <v>78</v>
      </c>
      <c r="L14" s="153">
        <f t="shared" si="0"/>
        <v>58</v>
      </c>
      <c r="M14" s="153">
        <f t="shared" si="0"/>
        <v>0</v>
      </c>
      <c r="N14" s="153">
        <f t="shared" si="0"/>
        <v>21</v>
      </c>
      <c r="O14" s="153">
        <f t="shared" si="0"/>
        <v>237</v>
      </c>
      <c r="P14" s="153">
        <f t="shared" si="0"/>
        <v>115</v>
      </c>
      <c r="Q14" s="153">
        <f t="shared" si="0"/>
        <v>131</v>
      </c>
      <c r="R14" s="153">
        <f t="shared" si="0"/>
        <v>233</v>
      </c>
      <c r="S14" s="153">
        <f t="shared" si="0"/>
        <v>211</v>
      </c>
      <c r="T14" s="153">
        <f t="shared" si="0"/>
        <v>34</v>
      </c>
      <c r="U14" s="153">
        <f t="shared" si="0"/>
        <v>16</v>
      </c>
      <c r="V14" s="153">
        <f t="shared" si="0"/>
        <v>4</v>
      </c>
      <c r="W14" s="153">
        <f t="shared" si="0"/>
        <v>20</v>
      </c>
      <c r="X14" s="49">
        <f>SUM(D14:W14)</f>
        <v>1315</v>
      </c>
    </row>
    <row r="15" spans="1:24" s="108" customFormat="1" ht="15.75">
      <c r="A15" s="162"/>
      <c r="B15" s="144" t="s">
        <v>109</v>
      </c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7"/>
    </row>
    <row r="16" spans="1:24" ht="25.5">
      <c r="A16" s="158" t="s">
        <v>168</v>
      </c>
      <c r="B16" s="101" t="s">
        <v>244</v>
      </c>
      <c r="C16" s="3" t="s">
        <v>37</v>
      </c>
      <c r="D16" s="37">
        <v>10</v>
      </c>
      <c r="E16" s="37">
        <v>8</v>
      </c>
      <c r="F16" s="37">
        <v>4</v>
      </c>
      <c r="G16" s="37">
        <v>20</v>
      </c>
      <c r="H16" s="37">
        <v>18</v>
      </c>
      <c r="I16" s="37">
        <v>1</v>
      </c>
      <c r="J16" s="37">
        <v>12</v>
      </c>
      <c r="K16" s="37">
        <v>44</v>
      </c>
      <c r="L16" s="37">
        <v>26</v>
      </c>
      <c r="M16" s="37">
        <v>0</v>
      </c>
      <c r="N16" s="37">
        <v>7</v>
      </c>
      <c r="O16" s="37">
        <v>119</v>
      </c>
      <c r="P16" s="37">
        <v>56</v>
      </c>
      <c r="Q16" s="37">
        <v>62</v>
      </c>
      <c r="R16" s="37">
        <v>115</v>
      </c>
      <c r="S16" s="37">
        <v>64</v>
      </c>
      <c r="T16" s="37">
        <v>13</v>
      </c>
      <c r="U16" s="37">
        <v>6</v>
      </c>
      <c r="V16" s="37">
        <v>1</v>
      </c>
      <c r="W16" s="37">
        <v>9</v>
      </c>
      <c r="X16" s="49">
        <f>SUM(D16:W16)</f>
        <v>595</v>
      </c>
    </row>
    <row r="17" spans="1:24" ht="25.5">
      <c r="A17" s="158" t="s">
        <v>169</v>
      </c>
      <c r="B17" s="101" t="s">
        <v>245</v>
      </c>
      <c r="C17" s="3" t="s">
        <v>37</v>
      </c>
      <c r="D17" s="37">
        <v>9</v>
      </c>
      <c r="E17" s="37">
        <v>8</v>
      </c>
      <c r="F17" s="37">
        <v>4</v>
      </c>
      <c r="G17" s="37">
        <v>23</v>
      </c>
      <c r="H17" s="37">
        <v>24</v>
      </c>
      <c r="I17" s="37">
        <v>5</v>
      </c>
      <c r="J17" s="37">
        <v>11</v>
      </c>
      <c r="K17" s="37">
        <v>34</v>
      </c>
      <c r="L17" s="37">
        <v>32</v>
      </c>
      <c r="M17" s="37">
        <v>0</v>
      </c>
      <c r="N17" s="37">
        <v>14</v>
      </c>
      <c r="O17" s="37">
        <v>118</v>
      </c>
      <c r="P17" s="37">
        <v>59</v>
      </c>
      <c r="Q17" s="37">
        <v>69</v>
      </c>
      <c r="R17" s="37">
        <v>118</v>
      </c>
      <c r="S17" s="37">
        <v>80</v>
      </c>
      <c r="T17" s="37">
        <v>21</v>
      </c>
      <c r="U17" s="37">
        <v>10</v>
      </c>
      <c r="V17" s="37">
        <v>3</v>
      </c>
      <c r="W17" s="37">
        <v>11</v>
      </c>
      <c r="X17" s="49">
        <f>SUM(D17:W17)</f>
        <v>653</v>
      </c>
    </row>
    <row r="18" spans="1:24" ht="25.5">
      <c r="A18" s="158" t="s">
        <v>243</v>
      </c>
      <c r="B18" s="101" t="s">
        <v>246</v>
      </c>
      <c r="C18" s="3"/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67</v>
      </c>
      <c r="T18" s="37">
        <v>0</v>
      </c>
      <c r="U18" s="37">
        <v>0</v>
      </c>
      <c r="V18" s="37">
        <v>0</v>
      </c>
      <c r="W18" s="37">
        <v>0</v>
      </c>
      <c r="X18" s="49">
        <f>SUM(D18:W18)</f>
        <v>67</v>
      </c>
    </row>
    <row r="19" spans="1:24" ht="15.75">
      <c r="A19" s="158" t="s">
        <v>170</v>
      </c>
      <c r="B19" s="102" t="s">
        <v>173</v>
      </c>
      <c r="C19" s="3" t="s">
        <v>37</v>
      </c>
      <c r="D19" s="42">
        <v>12</v>
      </c>
      <c r="E19" s="42">
        <v>9</v>
      </c>
      <c r="F19" s="42">
        <v>8</v>
      </c>
      <c r="G19" s="42">
        <v>18</v>
      </c>
      <c r="H19" s="37">
        <v>13</v>
      </c>
      <c r="I19" s="37">
        <v>7</v>
      </c>
      <c r="J19" s="37">
        <v>11</v>
      </c>
      <c r="K19" s="37">
        <v>20</v>
      </c>
      <c r="L19" s="37">
        <v>12</v>
      </c>
      <c r="M19" s="37">
        <v>0</v>
      </c>
      <c r="N19" s="37">
        <v>12</v>
      </c>
      <c r="O19" s="37">
        <v>42</v>
      </c>
      <c r="P19" s="37">
        <v>25</v>
      </c>
      <c r="Q19" s="37">
        <v>26</v>
      </c>
      <c r="R19" s="37">
        <v>44</v>
      </c>
      <c r="S19" s="37">
        <v>40</v>
      </c>
      <c r="T19" s="37">
        <v>16</v>
      </c>
      <c r="U19" s="37">
        <v>10</v>
      </c>
      <c r="V19" s="37">
        <v>7</v>
      </c>
      <c r="W19" s="42">
        <v>12</v>
      </c>
      <c r="X19" s="49">
        <f>SUM(D19:W19)</f>
        <v>344</v>
      </c>
    </row>
    <row r="20" spans="1:24" ht="25.5">
      <c r="A20" s="158" t="s">
        <v>171</v>
      </c>
      <c r="B20" s="101" t="s">
        <v>148</v>
      </c>
      <c r="C20" s="3" t="s">
        <v>37</v>
      </c>
      <c r="D20" s="153">
        <f>D22+D23+D24</f>
        <v>3</v>
      </c>
      <c r="E20" s="153">
        <f aca="true" t="shared" si="1" ref="E20:W20">E22+E23+E24</f>
        <v>1</v>
      </c>
      <c r="F20" s="153">
        <f t="shared" si="1"/>
        <v>1</v>
      </c>
      <c r="G20" s="153">
        <f t="shared" si="1"/>
        <v>2</v>
      </c>
      <c r="H20" s="153">
        <f t="shared" si="1"/>
        <v>5</v>
      </c>
      <c r="I20" s="153">
        <f t="shared" si="1"/>
        <v>3</v>
      </c>
      <c r="J20" s="153">
        <f t="shared" si="1"/>
        <v>2</v>
      </c>
      <c r="K20" s="153">
        <f t="shared" si="1"/>
        <v>3</v>
      </c>
      <c r="L20" s="153">
        <f t="shared" si="1"/>
        <v>2</v>
      </c>
      <c r="M20" s="153">
        <f t="shared" si="1"/>
        <v>0</v>
      </c>
      <c r="N20" s="153">
        <f t="shared" si="1"/>
        <v>3</v>
      </c>
      <c r="O20" s="153">
        <f t="shared" si="1"/>
        <v>10</v>
      </c>
      <c r="P20" s="153">
        <f t="shared" si="1"/>
        <v>3</v>
      </c>
      <c r="Q20" s="153">
        <f t="shared" si="1"/>
        <v>7</v>
      </c>
      <c r="R20" s="153">
        <f t="shared" si="1"/>
        <v>7</v>
      </c>
      <c r="S20" s="153">
        <f t="shared" si="1"/>
        <v>9</v>
      </c>
      <c r="T20" s="153">
        <f t="shared" si="1"/>
        <v>4</v>
      </c>
      <c r="U20" s="153">
        <f t="shared" si="1"/>
        <v>3</v>
      </c>
      <c r="V20" s="153">
        <f t="shared" si="1"/>
        <v>1</v>
      </c>
      <c r="W20" s="153">
        <f t="shared" si="1"/>
        <v>5</v>
      </c>
      <c r="X20" s="49">
        <f>SUM(D20:W20)</f>
        <v>74</v>
      </c>
    </row>
    <row r="21" spans="1:24" s="108" customFormat="1" ht="15.75">
      <c r="A21" s="162"/>
      <c r="B21" s="144" t="s">
        <v>109</v>
      </c>
      <c r="C21" s="3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7"/>
    </row>
    <row r="22" spans="1:24" ht="25.5">
      <c r="A22" s="158" t="s">
        <v>174</v>
      </c>
      <c r="B22" s="101" t="s">
        <v>177</v>
      </c>
      <c r="C22" s="3" t="s">
        <v>37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  <c r="L22" s="42">
        <v>1</v>
      </c>
      <c r="M22" s="42">
        <v>0</v>
      </c>
      <c r="N22" s="42">
        <v>0</v>
      </c>
      <c r="O22" s="42">
        <v>2</v>
      </c>
      <c r="P22" s="42">
        <v>0</v>
      </c>
      <c r="Q22" s="42">
        <v>1</v>
      </c>
      <c r="R22" s="42">
        <v>0</v>
      </c>
      <c r="S22" s="42">
        <v>4</v>
      </c>
      <c r="T22" s="42">
        <v>3</v>
      </c>
      <c r="U22" s="42">
        <v>0</v>
      </c>
      <c r="V22" s="42">
        <v>0</v>
      </c>
      <c r="W22" s="42">
        <v>1</v>
      </c>
      <c r="X22" s="47">
        <f aca="true" t="shared" si="2" ref="X22:X27">SUM(D22:W22)</f>
        <v>13</v>
      </c>
    </row>
    <row r="23" spans="1:24" ht="25.5">
      <c r="A23" s="158" t="s">
        <v>175</v>
      </c>
      <c r="B23" s="101" t="s">
        <v>178</v>
      </c>
      <c r="C23" s="3" t="s">
        <v>37</v>
      </c>
      <c r="D23" s="42">
        <v>2</v>
      </c>
      <c r="E23" s="42">
        <v>0</v>
      </c>
      <c r="F23" s="42">
        <v>0</v>
      </c>
      <c r="G23" s="42">
        <v>2</v>
      </c>
      <c r="H23" s="42">
        <v>3</v>
      </c>
      <c r="I23" s="42">
        <v>0</v>
      </c>
      <c r="J23" s="42">
        <v>1</v>
      </c>
      <c r="K23" s="42">
        <v>1</v>
      </c>
      <c r="L23" s="42">
        <v>1</v>
      </c>
      <c r="M23" s="42">
        <v>0</v>
      </c>
      <c r="N23" s="42">
        <v>2</v>
      </c>
      <c r="O23" s="42">
        <v>4</v>
      </c>
      <c r="P23" s="42">
        <v>2</v>
      </c>
      <c r="Q23" s="42">
        <v>3</v>
      </c>
      <c r="R23" s="42">
        <v>6</v>
      </c>
      <c r="S23" s="42">
        <v>4</v>
      </c>
      <c r="T23" s="42">
        <v>1</v>
      </c>
      <c r="U23" s="42">
        <v>2</v>
      </c>
      <c r="V23" s="42">
        <v>0</v>
      </c>
      <c r="W23" s="42">
        <v>3</v>
      </c>
      <c r="X23" s="47">
        <f t="shared" si="2"/>
        <v>37</v>
      </c>
    </row>
    <row r="24" spans="1:24" ht="25.5">
      <c r="A24" s="158" t="s">
        <v>176</v>
      </c>
      <c r="B24" s="101" t="s">
        <v>179</v>
      </c>
      <c r="C24" s="3" t="s">
        <v>37</v>
      </c>
      <c r="D24" s="42">
        <v>1</v>
      </c>
      <c r="E24" s="42">
        <v>1</v>
      </c>
      <c r="F24" s="42">
        <v>1</v>
      </c>
      <c r="G24" s="42">
        <v>0</v>
      </c>
      <c r="H24" s="42">
        <v>2</v>
      </c>
      <c r="I24" s="42">
        <v>3</v>
      </c>
      <c r="J24" s="42">
        <v>1</v>
      </c>
      <c r="K24" s="42">
        <v>1</v>
      </c>
      <c r="L24" s="42">
        <v>0</v>
      </c>
      <c r="M24" s="42">
        <v>0</v>
      </c>
      <c r="N24" s="42">
        <v>1</v>
      </c>
      <c r="O24" s="42">
        <v>4</v>
      </c>
      <c r="P24" s="42">
        <v>1</v>
      </c>
      <c r="Q24" s="42">
        <v>3</v>
      </c>
      <c r="R24" s="42">
        <v>1</v>
      </c>
      <c r="S24" s="42">
        <v>1</v>
      </c>
      <c r="T24" s="42">
        <v>0</v>
      </c>
      <c r="U24" s="42">
        <v>1</v>
      </c>
      <c r="V24" s="42">
        <v>1</v>
      </c>
      <c r="W24" s="42">
        <v>1</v>
      </c>
      <c r="X24" s="47">
        <f t="shared" si="2"/>
        <v>24</v>
      </c>
    </row>
    <row r="25" spans="1:24" s="174" customFormat="1" ht="54" customHeight="1">
      <c r="A25" s="171" t="s">
        <v>172</v>
      </c>
      <c r="B25" s="172" t="s">
        <v>241</v>
      </c>
      <c r="C25" s="173" t="s">
        <v>37</v>
      </c>
      <c r="D25" s="153">
        <f>D28+D30+D32+D34+D36</f>
        <v>8</v>
      </c>
      <c r="E25" s="153">
        <f aca="true" t="shared" si="3" ref="E25:W25">E28+E30+E32+E34+E36</f>
        <v>3</v>
      </c>
      <c r="F25" s="153">
        <f t="shared" si="3"/>
        <v>2</v>
      </c>
      <c r="G25" s="153">
        <f t="shared" si="3"/>
        <v>15</v>
      </c>
      <c r="H25" s="153">
        <f t="shared" si="3"/>
        <v>15</v>
      </c>
      <c r="I25" s="153">
        <f t="shared" si="3"/>
        <v>5</v>
      </c>
      <c r="J25" s="153">
        <f t="shared" si="3"/>
        <v>9</v>
      </c>
      <c r="K25" s="153">
        <f t="shared" si="3"/>
        <v>10</v>
      </c>
      <c r="L25" s="153">
        <f t="shared" si="3"/>
        <v>10</v>
      </c>
      <c r="M25" s="153">
        <f t="shared" si="3"/>
        <v>0</v>
      </c>
      <c r="N25" s="153">
        <f t="shared" si="3"/>
        <v>10</v>
      </c>
      <c r="O25" s="153">
        <f t="shared" si="3"/>
        <v>24</v>
      </c>
      <c r="P25" s="153">
        <f t="shared" si="3"/>
        <v>16</v>
      </c>
      <c r="Q25" s="153">
        <f t="shared" si="3"/>
        <v>20</v>
      </c>
      <c r="R25" s="153">
        <f t="shared" si="3"/>
        <v>30</v>
      </c>
      <c r="S25" s="153">
        <f t="shared" si="3"/>
        <v>21</v>
      </c>
      <c r="T25" s="153">
        <f t="shared" si="3"/>
        <v>11</v>
      </c>
      <c r="U25" s="153">
        <f t="shared" si="3"/>
        <v>5</v>
      </c>
      <c r="V25" s="153">
        <f t="shared" si="3"/>
        <v>3</v>
      </c>
      <c r="W25" s="153">
        <f t="shared" si="3"/>
        <v>4</v>
      </c>
      <c r="X25" s="47">
        <f t="shared" si="2"/>
        <v>221</v>
      </c>
    </row>
    <row r="26" spans="1:24" s="108" customFormat="1" ht="15.75">
      <c r="A26" s="162"/>
      <c r="B26" s="144" t="s">
        <v>149</v>
      </c>
      <c r="C26" s="3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47"/>
    </row>
    <row r="27" spans="1:24" s="108" customFormat="1" ht="28.5" customHeight="1">
      <c r="A27" s="166" t="s">
        <v>180</v>
      </c>
      <c r="B27" s="167" t="s">
        <v>236</v>
      </c>
      <c r="C27" s="3"/>
      <c r="D27" s="42">
        <v>1</v>
      </c>
      <c r="E27" s="42">
        <v>1</v>
      </c>
      <c r="F27" s="42">
        <v>1</v>
      </c>
      <c r="G27" s="42">
        <v>1</v>
      </c>
      <c r="H27" s="42">
        <v>1</v>
      </c>
      <c r="I27" s="42">
        <v>1</v>
      </c>
      <c r="J27" s="42">
        <v>1</v>
      </c>
      <c r="K27" s="42">
        <v>1</v>
      </c>
      <c r="L27" s="42">
        <v>1</v>
      </c>
      <c r="M27" s="42">
        <v>0</v>
      </c>
      <c r="N27" s="42">
        <v>1</v>
      </c>
      <c r="O27" s="42">
        <v>1</v>
      </c>
      <c r="P27" s="42">
        <v>1</v>
      </c>
      <c r="Q27" s="42">
        <v>1</v>
      </c>
      <c r="R27" s="42">
        <v>1</v>
      </c>
      <c r="S27" s="42">
        <v>1</v>
      </c>
      <c r="T27" s="42">
        <v>1</v>
      </c>
      <c r="U27" s="42">
        <v>1</v>
      </c>
      <c r="V27" s="42">
        <v>1</v>
      </c>
      <c r="W27" s="42">
        <v>1</v>
      </c>
      <c r="X27" s="47">
        <f t="shared" si="2"/>
        <v>19</v>
      </c>
    </row>
    <row r="28" spans="1:24" ht="41.25" customHeight="1">
      <c r="A28" s="168" t="s">
        <v>237</v>
      </c>
      <c r="B28" s="169" t="s">
        <v>238</v>
      </c>
      <c r="C28" s="3" t="s">
        <v>37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1</v>
      </c>
      <c r="J28" s="42">
        <v>0</v>
      </c>
      <c r="K28" s="42">
        <v>0</v>
      </c>
      <c r="L28" s="42">
        <v>1</v>
      </c>
      <c r="M28" s="42">
        <v>0</v>
      </c>
      <c r="N28" s="42">
        <v>0</v>
      </c>
      <c r="O28" s="42">
        <v>1</v>
      </c>
      <c r="P28" s="42">
        <v>0</v>
      </c>
      <c r="Q28" s="42">
        <v>0</v>
      </c>
      <c r="R28" s="42">
        <v>0</v>
      </c>
      <c r="S28" s="42">
        <v>1</v>
      </c>
      <c r="T28" s="42">
        <v>1</v>
      </c>
      <c r="U28" s="42">
        <v>0</v>
      </c>
      <c r="V28" s="42">
        <v>0</v>
      </c>
      <c r="W28" s="42">
        <v>0</v>
      </c>
      <c r="X28" s="47">
        <f aca="true" t="shared" si="4" ref="X28:X49">SUM(D28:W28)</f>
        <v>5</v>
      </c>
    </row>
    <row r="29" spans="1:24" ht="41.25" customHeight="1">
      <c r="A29" s="168" t="s">
        <v>181</v>
      </c>
      <c r="B29" s="170" t="s">
        <v>239</v>
      </c>
      <c r="C29" s="3"/>
      <c r="D29" s="42">
        <v>1</v>
      </c>
      <c r="E29" s="42">
        <v>1</v>
      </c>
      <c r="F29" s="42">
        <v>0</v>
      </c>
      <c r="G29" s="42">
        <v>2</v>
      </c>
      <c r="H29" s="42">
        <v>2</v>
      </c>
      <c r="I29" s="42">
        <v>0</v>
      </c>
      <c r="J29" s="42">
        <v>1</v>
      </c>
      <c r="K29" s="42">
        <v>1</v>
      </c>
      <c r="L29" s="42">
        <v>1</v>
      </c>
      <c r="M29" s="42">
        <v>0</v>
      </c>
      <c r="N29" s="42">
        <v>1</v>
      </c>
      <c r="O29" s="42">
        <v>4</v>
      </c>
      <c r="P29" s="42">
        <v>2</v>
      </c>
      <c r="Q29" s="42">
        <v>3</v>
      </c>
      <c r="R29" s="42">
        <v>4</v>
      </c>
      <c r="S29" s="42">
        <v>4</v>
      </c>
      <c r="T29" s="42">
        <v>1</v>
      </c>
      <c r="U29" s="42">
        <v>1</v>
      </c>
      <c r="V29" s="42">
        <v>0</v>
      </c>
      <c r="W29" s="42">
        <v>1</v>
      </c>
      <c r="X29" s="47">
        <f t="shared" si="4"/>
        <v>30</v>
      </c>
    </row>
    <row r="30" spans="1:24" ht="39.75" customHeight="1">
      <c r="A30" s="168" t="s">
        <v>240</v>
      </c>
      <c r="B30" s="169" t="s">
        <v>238</v>
      </c>
      <c r="C30" s="3" t="s">
        <v>37</v>
      </c>
      <c r="D30" s="42">
        <v>0</v>
      </c>
      <c r="E30" s="42">
        <v>0</v>
      </c>
      <c r="F30" s="42">
        <v>0</v>
      </c>
      <c r="G30" s="42">
        <v>1</v>
      </c>
      <c r="H30" s="42">
        <v>2</v>
      </c>
      <c r="I30" s="42">
        <v>0</v>
      </c>
      <c r="J30" s="42">
        <v>1</v>
      </c>
      <c r="K30" s="42">
        <v>1</v>
      </c>
      <c r="L30" s="42">
        <v>1</v>
      </c>
      <c r="M30" s="42">
        <v>0</v>
      </c>
      <c r="N30" s="42">
        <v>1</v>
      </c>
      <c r="O30" s="42">
        <v>2</v>
      </c>
      <c r="P30" s="42">
        <v>1</v>
      </c>
      <c r="Q30" s="42">
        <v>2</v>
      </c>
      <c r="R30" s="42">
        <v>3</v>
      </c>
      <c r="S30" s="42">
        <v>2</v>
      </c>
      <c r="T30" s="42">
        <v>1</v>
      </c>
      <c r="U30" s="42">
        <v>1</v>
      </c>
      <c r="V30" s="42">
        <v>0</v>
      </c>
      <c r="W30" s="42">
        <v>1</v>
      </c>
      <c r="X30" s="47">
        <f t="shared" si="4"/>
        <v>20</v>
      </c>
    </row>
    <row r="31" spans="1:24" ht="41.25" customHeight="1">
      <c r="A31" s="158" t="s">
        <v>182</v>
      </c>
      <c r="B31" s="102" t="s">
        <v>38</v>
      </c>
      <c r="C31" s="3" t="s">
        <v>37</v>
      </c>
      <c r="D31" s="42">
        <v>1</v>
      </c>
      <c r="E31" s="42">
        <v>1</v>
      </c>
      <c r="F31" s="42">
        <v>1</v>
      </c>
      <c r="G31" s="42">
        <v>1</v>
      </c>
      <c r="H31" s="42">
        <v>1</v>
      </c>
      <c r="I31" s="42">
        <v>1</v>
      </c>
      <c r="J31" s="42">
        <v>1</v>
      </c>
      <c r="K31" s="42">
        <v>2</v>
      </c>
      <c r="L31" s="42">
        <v>1</v>
      </c>
      <c r="M31" s="42">
        <v>0</v>
      </c>
      <c r="N31" s="42">
        <v>1</v>
      </c>
      <c r="O31" s="42">
        <v>4</v>
      </c>
      <c r="P31" s="42">
        <v>2</v>
      </c>
      <c r="Q31" s="42">
        <v>2</v>
      </c>
      <c r="R31" s="42">
        <v>4</v>
      </c>
      <c r="S31" s="42">
        <v>2</v>
      </c>
      <c r="T31" s="42">
        <v>1</v>
      </c>
      <c r="U31" s="42">
        <v>1</v>
      </c>
      <c r="V31" s="42">
        <v>1</v>
      </c>
      <c r="W31" s="42">
        <v>1</v>
      </c>
      <c r="X31" s="47">
        <f t="shared" si="4"/>
        <v>29</v>
      </c>
    </row>
    <row r="32" spans="1:24" ht="38.25">
      <c r="A32" s="158" t="s">
        <v>183</v>
      </c>
      <c r="B32" s="163" t="s">
        <v>185</v>
      </c>
      <c r="C32" s="3" t="s">
        <v>37</v>
      </c>
      <c r="D32" s="42">
        <v>1</v>
      </c>
      <c r="E32" s="42">
        <v>0</v>
      </c>
      <c r="F32" s="42">
        <v>1</v>
      </c>
      <c r="G32" s="42">
        <v>1</v>
      </c>
      <c r="H32" s="42">
        <v>1</v>
      </c>
      <c r="I32" s="42">
        <v>1</v>
      </c>
      <c r="J32" s="42">
        <v>1</v>
      </c>
      <c r="K32" s="42">
        <v>2</v>
      </c>
      <c r="L32" s="42">
        <v>1</v>
      </c>
      <c r="M32" s="42">
        <v>0</v>
      </c>
      <c r="N32" s="42">
        <v>1</v>
      </c>
      <c r="O32" s="42">
        <v>4</v>
      </c>
      <c r="P32" s="42">
        <v>2</v>
      </c>
      <c r="Q32" s="42">
        <v>2</v>
      </c>
      <c r="R32" s="42">
        <v>4</v>
      </c>
      <c r="S32" s="42">
        <v>2</v>
      </c>
      <c r="T32" s="42">
        <v>1</v>
      </c>
      <c r="U32" s="42">
        <v>1</v>
      </c>
      <c r="V32" s="42">
        <v>1</v>
      </c>
      <c r="W32" s="42">
        <v>0</v>
      </c>
      <c r="X32" s="47">
        <f t="shared" si="4"/>
        <v>27</v>
      </c>
    </row>
    <row r="33" spans="1:24" ht="43.5" customHeight="1">
      <c r="A33" s="158" t="s">
        <v>184</v>
      </c>
      <c r="B33" s="102" t="s">
        <v>39</v>
      </c>
      <c r="C33" s="3" t="s">
        <v>37</v>
      </c>
      <c r="D33" s="42">
        <v>3</v>
      </c>
      <c r="E33" s="42">
        <v>1</v>
      </c>
      <c r="F33" s="42">
        <v>1</v>
      </c>
      <c r="G33" s="42">
        <v>3</v>
      </c>
      <c r="H33" s="42">
        <v>3</v>
      </c>
      <c r="I33" s="42">
        <v>1</v>
      </c>
      <c r="J33" s="42">
        <v>3</v>
      </c>
      <c r="K33" s="42">
        <v>7</v>
      </c>
      <c r="L33" s="42">
        <v>3</v>
      </c>
      <c r="M33" s="42">
        <v>0</v>
      </c>
      <c r="N33" s="42">
        <v>2</v>
      </c>
      <c r="O33" s="42">
        <v>8</v>
      </c>
      <c r="P33" s="42">
        <v>5</v>
      </c>
      <c r="Q33" s="42">
        <v>8</v>
      </c>
      <c r="R33" s="42">
        <v>10</v>
      </c>
      <c r="S33" s="42">
        <v>9</v>
      </c>
      <c r="T33" s="42">
        <v>3</v>
      </c>
      <c r="U33" s="42">
        <v>2</v>
      </c>
      <c r="V33" s="42">
        <v>1</v>
      </c>
      <c r="W33" s="42">
        <v>3</v>
      </c>
      <c r="X33" s="47">
        <f t="shared" si="4"/>
        <v>76</v>
      </c>
    </row>
    <row r="34" spans="1:24" ht="38.25">
      <c r="A34" s="158" t="s">
        <v>186</v>
      </c>
      <c r="B34" s="103" t="s">
        <v>185</v>
      </c>
      <c r="C34" s="3" t="s">
        <v>37</v>
      </c>
      <c r="D34" s="42">
        <v>3</v>
      </c>
      <c r="E34" s="42">
        <v>0</v>
      </c>
      <c r="F34" s="42">
        <v>0</v>
      </c>
      <c r="G34" s="42">
        <v>3</v>
      </c>
      <c r="H34" s="42">
        <v>3</v>
      </c>
      <c r="I34" s="42">
        <v>0</v>
      </c>
      <c r="J34" s="42">
        <v>3</v>
      </c>
      <c r="K34" s="42">
        <v>4</v>
      </c>
      <c r="L34" s="42">
        <v>2</v>
      </c>
      <c r="M34" s="42">
        <v>0</v>
      </c>
      <c r="N34" s="42">
        <v>2</v>
      </c>
      <c r="O34" s="42">
        <v>3</v>
      </c>
      <c r="P34" s="42">
        <v>4</v>
      </c>
      <c r="Q34" s="42">
        <v>7</v>
      </c>
      <c r="R34" s="42">
        <v>9</v>
      </c>
      <c r="S34" s="42">
        <v>6</v>
      </c>
      <c r="T34" s="42">
        <v>1</v>
      </c>
      <c r="U34" s="42">
        <v>1</v>
      </c>
      <c r="V34" s="42">
        <v>1</v>
      </c>
      <c r="W34" s="42">
        <v>0</v>
      </c>
      <c r="X34" s="47">
        <f t="shared" si="4"/>
        <v>52</v>
      </c>
    </row>
    <row r="35" spans="1:24" ht="15.75" customHeight="1">
      <c r="A35" s="158" t="s">
        <v>187</v>
      </c>
      <c r="B35" s="102" t="s">
        <v>150</v>
      </c>
      <c r="C35" s="3" t="s">
        <v>37</v>
      </c>
      <c r="D35" s="42">
        <v>8</v>
      </c>
      <c r="E35" s="42">
        <v>7</v>
      </c>
      <c r="F35" s="42">
        <v>6</v>
      </c>
      <c r="G35" s="42">
        <v>14</v>
      </c>
      <c r="H35" s="42">
        <v>9</v>
      </c>
      <c r="I35" s="42">
        <v>5</v>
      </c>
      <c r="J35" s="42">
        <v>7</v>
      </c>
      <c r="K35" s="42">
        <v>11</v>
      </c>
      <c r="L35" s="42">
        <v>8</v>
      </c>
      <c r="M35" s="42">
        <v>0</v>
      </c>
      <c r="N35" s="42">
        <v>9</v>
      </c>
      <c r="O35" s="42">
        <v>30</v>
      </c>
      <c r="P35" s="42">
        <v>18</v>
      </c>
      <c r="Q35" s="42">
        <v>16</v>
      </c>
      <c r="R35" s="42">
        <v>30</v>
      </c>
      <c r="S35" s="42">
        <v>29</v>
      </c>
      <c r="T35" s="42">
        <v>12</v>
      </c>
      <c r="U35" s="42">
        <v>7</v>
      </c>
      <c r="V35" s="42">
        <v>5</v>
      </c>
      <c r="W35" s="42">
        <v>8</v>
      </c>
      <c r="X35" s="47">
        <f t="shared" si="4"/>
        <v>239</v>
      </c>
    </row>
    <row r="36" spans="1:24" ht="38.25">
      <c r="A36" s="158" t="s">
        <v>188</v>
      </c>
      <c r="B36" s="103" t="s">
        <v>189</v>
      </c>
      <c r="C36" s="3" t="s">
        <v>37</v>
      </c>
      <c r="D36" s="42">
        <v>4</v>
      </c>
      <c r="E36" s="42">
        <v>3</v>
      </c>
      <c r="F36" s="42">
        <v>1</v>
      </c>
      <c r="G36" s="42">
        <v>10</v>
      </c>
      <c r="H36" s="42">
        <v>9</v>
      </c>
      <c r="I36" s="42">
        <v>3</v>
      </c>
      <c r="J36" s="42">
        <v>4</v>
      </c>
      <c r="K36" s="42">
        <v>3</v>
      </c>
      <c r="L36" s="42">
        <v>5</v>
      </c>
      <c r="M36" s="42">
        <v>0</v>
      </c>
      <c r="N36" s="42">
        <v>6</v>
      </c>
      <c r="O36" s="42">
        <v>14</v>
      </c>
      <c r="P36" s="42">
        <v>9</v>
      </c>
      <c r="Q36" s="42">
        <v>9</v>
      </c>
      <c r="R36" s="42">
        <v>14</v>
      </c>
      <c r="S36" s="42">
        <v>10</v>
      </c>
      <c r="T36" s="42">
        <v>7</v>
      </c>
      <c r="U36" s="42">
        <v>2</v>
      </c>
      <c r="V36" s="42">
        <v>1</v>
      </c>
      <c r="W36" s="42">
        <v>3</v>
      </c>
      <c r="X36" s="47">
        <f t="shared" si="4"/>
        <v>117</v>
      </c>
    </row>
    <row r="37" spans="1:24" ht="25.5">
      <c r="A37" s="158" t="s">
        <v>190</v>
      </c>
      <c r="B37" s="4" t="s">
        <v>40</v>
      </c>
      <c r="C37" s="3" t="s">
        <v>41</v>
      </c>
      <c r="D37" s="42">
        <v>1</v>
      </c>
      <c r="E37" s="42">
        <v>1</v>
      </c>
      <c r="F37" s="42">
        <v>1</v>
      </c>
      <c r="G37" s="42">
        <v>1</v>
      </c>
      <c r="H37" s="42">
        <v>1</v>
      </c>
      <c r="I37" s="42">
        <v>1</v>
      </c>
      <c r="J37" s="42">
        <v>1</v>
      </c>
      <c r="K37" s="42">
        <v>1</v>
      </c>
      <c r="L37" s="42">
        <v>1</v>
      </c>
      <c r="M37" s="42">
        <v>0</v>
      </c>
      <c r="N37" s="42">
        <v>1</v>
      </c>
      <c r="O37" s="42">
        <v>1</v>
      </c>
      <c r="P37" s="42">
        <v>1</v>
      </c>
      <c r="Q37" s="42">
        <v>1</v>
      </c>
      <c r="R37" s="42">
        <v>1</v>
      </c>
      <c r="S37" s="42">
        <v>1</v>
      </c>
      <c r="T37" s="42">
        <v>1</v>
      </c>
      <c r="U37" s="42">
        <v>1</v>
      </c>
      <c r="V37" s="42">
        <v>1</v>
      </c>
      <c r="W37" s="42">
        <v>1</v>
      </c>
      <c r="X37" s="47">
        <f t="shared" si="4"/>
        <v>19</v>
      </c>
    </row>
    <row r="38" spans="1:24" ht="25.5">
      <c r="A38" s="158" t="s">
        <v>191</v>
      </c>
      <c r="B38" s="4" t="s">
        <v>42</v>
      </c>
      <c r="C38" s="3" t="s">
        <v>41</v>
      </c>
      <c r="D38" s="42">
        <v>1</v>
      </c>
      <c r="E38" s="42">
        <v>1</v>
      </c>
      <c r="F38" s="42">
        <v>1</v>
      </c>
      <c r="G38" s="42">
        <v>1</v>
      </c>
      <c r="H38" s="42">
        <v>1</v>
      </c>
      <c r="I38" s="42">
        <v>1</v>
      </c>
      <c r="J38" s="42">
        <v>1</v>
      </c>
      <c r="K38" s="42">
        <v>1</v>
      </c>
      <c r="L38" s="42">
        <v>1</v>
      </c>
      <c r="M38" s="42">
        <v>0</v>
      </c>
      <c r="N38" s="42">
        <v>1</v>
      </c>
      <c r="O38" s="42">
        <v>1</v>
      </c>
      <c r="P38" s="42">
        <v>1</v>
      </c>
      <c r="Q38" s="42">
        <v>1</v>
      </c>
      <c r="R38" s="42">
        <v>1</v>
      </c>
      <c r="S38" s="42">
        <v>1</v>
      </c>
      <c r="T38" s="42">
        <v>1</v>
      </c>
      <c r="U38" s="42">
        <v>1</v>
      </c>
      <c r="V38" s="42">
        <v>1</v>
      </c>
      <c r="W38" s="42">
        <v>1</v>
      </c>
      <c r="X38" s="47">
        <f t="shared" si="4"/>
        <v>19</v>
      </c>
    </row>
    <row r="39" spans="1:24" ht="40.5" customHeight="1">
      <c r="A39" s="158" t="s">
        <v>192</v>
      </c>
      <c r="B39" s="4" t="s">
        <v>43</v>
      </c>
      <c r="C39" s="3" t="s">
        <v>41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1</v>
      </c>
      <c r="O39" s="42">
        <v>1</v>
      </c>
      <c r="P39" s="42">
        <v>0</v>
      </c>
      <c r="Q39" s="42">
        <v>0</v>
      </c>
      <c r="R39" s="42">
        <v>1</v>
      </c>
      <c r="S39" s="42">
        <v>1</v>
      </c>
      <c r="T39" s="42">
        <v>0</v>
      </c>
      <c r="U39" s="42">
        <v>0</v>
      </c>
      <c r="V39" s="42">
        <v>0</v>
      </c>
      <c r="W39" s="42">
        <v>0</v>
      </c>
      <c r="X39" s="47">
        <f t="shared" si="4"/>
        <v>4</v>
      </c>
    </row>
    <row r="40" spans="1:24" ht="28.5" customHeight="1">
      <c r="A40" s="158" t="s">
        <v>193</v>
      </c>
      <c r="B40" s="4" t="s">
        <v>44</v>
      </c>
      <c r="C40" s="3" t="s">
        <v>41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7">
        <f t="shared" si="4"/>
        <v>0</v>
      </c>
    </row>
    <row r="41" spans="1:24" ht="17.25" customHeight="1">
      <c r="A41" s="158" t="s">
        <v>194</v>
      </c>
      <c r="B41" s="4" t="s">
        <v>45</v>
      </c>
      <c r="C41" s="3" t="s">
        <v>41</v>
      </c>
      <c r="D41" s="42">
        <v>0</v>
      </c>
      <c r="E41" s="42">
        <v>1</v>
      </c>
      <c r="F41" s="42">
        <v>0</v>
      </c>
      <c r="G41" s="42">
        <v>1</v>
      </c>
      <c r="H41" s="42">
        <v>1</v>
      </c>
      <c r="I41" s="42">
        <v>0</v>
      </c>
      <c r="J41" s="42">
        <v>0</v>
      </c>
      <c r="K41" s="42">
        <v>1</v>
      </c>
      <c r="L41" s="42">
        <v>1</v>
      </c>
      <c r="M41" s="42">
        <v>0</v>
      </c>
      <c r="N41" s="42">
        <v>0</v>
      </c>
      <c r="O41" s="42">
        <v>1</v>
      </c>
      <c r="P41" s="42">
        <v>1</v>
      </c>
      <c r="Q41" s="42">
        <v>1</v>
      </c>
      <c r="R41" s="42">
        <v>1</v>
      </c>
      <c r="S41" s="42">
        <v>1</v>
      </c>
      <c r="T41" s="42">
        <v>1</v>
      </c>
      <c r="U41" s="42">
        <v>0</v>
      </c>
      <c r="V41" s="42">
        <v>0</v>
      </c>
      <c r="W41" s="42">
        <v>1</v>
      </c>
      <c r="X41" s="47">
        <f t="shared" si="4"/>
        <v>12</v>
      </c>
    </row>
    <row r="42" spans="1:24" ht="15.75" customHeight="1">
      <c r="A42" s="158" t="s">
        <v>195</v>
      </c>
      <c r="B42" s="4" t="s">
        <v>46</v>
      </c>
      <c r="C42" s="3" t="s">
        <v>41</v>
      </c>
      <c r="D42" s="42">
        <v>1</v>
      </c>
      <c r="E42" s="42">
        <v>1</v>
      </c>
      <c r="F42" s="42">
        <v>1</v>
      </c>
      <c r="G42" s="42">
        <v>1</v>
      </c>
      <c r="H42" s="42">
        <v>1</v>
      </c>
      <c r="I42" s="42">
        <v>1</v>
      </c>
      <c r="J42" s="42">
        <v>1</v>
      </c>
      <c r="K42" s="42">
        <v>1</v>
      </c>
      <c r="L42" s="42">
        <v>1</v>
      </c>
      <c r="M42" s="42">
        <v>0</v>
      </c>
      <c r="N42" s="42">
        <v>1</v>
      </c>
      <c r="O42" s="42">
        <v>1</v>
      </c>
      <c r="P42" s="42">
        <v>1</v>
      </c>
      <c r="Q42" s="42">
        <v>1</v>
      </c>
      <c r="R42" s="42">
        <v>1</v>
      </c>
      <c r="S42" s="42">
        <v>1</v>
      </c>
      <c r="T42" s="42">
        <v>1</v>
      </c>
      <c r="U42" s="42">
        <v>1</v>
      </c>
      <c r="V42" s="42">
        <v>1</v>
      </c>
      <c r="W42" s="42">
        <v>1</v>
      </c>
      <c r="X42" s="47">
        <f t="shared" si="4"/>
        <v>19</v>
      </c>
    </row>
    <row r="43" spans="1:24" ht="42.75" customHeight="1">
      <c r="A43" s="158" t="s">
        <v>196</v>
      </c>
      <c r="B43" s="4" t="s">
        <v>47</v>
      </c>
      <c r="C43" s="3" t="s">
        <v>41</v>
      </c>
      <c r="D43" s="42">
        <v>1</v>
      </c>
      <c r="E43" s="42">
        <v>0</v>
      </c>
      <c r="F43" s="42">
        <v>1</v>
      </c>
      <c r="G43" s="42">
        <v>1</v>
      </c>
      <c r="H43" s="42">
        <v>1</v>
      </c>
      <c r="I43" s="42">
        <v>0</v>
      </c>
      <c r="J43" s="42">
        <v>1</v>
      </c>
      <c r="K43" s="42">
        <v>1</v>
      </c>
      <c r="L43" s="42">
        <v>1</v>
      </c>
      <c r="M43" s="42">
        <v>0</v>
      </c>
      <c r="N43" s="42">
        <v>0</v>
      </c>
      <c r="O43" s="42">
        <v>1</v>
      </c>
      <c r="P43" s="42">
        <v>1</v>
      </c>
      <c r="Q43" s="42">
        <v>1</v>
      </c>
      <c r="R43" s="42">
        <v>1</v>
      </c>
      <c r="S43" s="42">
        <v>1</v>
      </c>
      <c r="T43" s="42">
        <v>1</v>
      </c>
      <c r="U43" s="42">
        <v>0</v>
      </c>
      <c r="V43" s="42">
        <v>1</v>
      </c>
      <c r="W43" s="42">
        <v>1</v>
      </c>
      <c r="X43" s="47">
        <f t="shared" si="4"/>
        <v>15</v>
      </c>
    </row>
    <row r="44" spans="1:24" ht="54" customHeight="1">
      <c r="A44" s="158" t="s">
        <v>197</v>
      </c>
      <c r="B44" s="4" t="s">
        <v>48</v>
      </c>
      <c r="C44" s="3" t="s">
        <v>41</v>
      </c>
      <c r="D44" s="42">
        <v>1</v>
      </c>
      <c r="E44" s="42">
        <v>1</v>
      </c>
      <c r="F44" s="42">
        <v>1</v>
      </c>
      <c r="G44" s="42">
        <v>1</v>
      </c>
      <c r="H44" s="42">
        <v>1</v>
      </c>
      <c r="I44" s="42">
        <v>0</v>
      </c>
      <c r="J44" s="42">
        <v>1</v>
      </c>
      <c r="K44" s="42">
        <v>1</v>
      </c>
      <c r="L44" s="42">
        <v>0</v>
      </c>
      <c r="M44" s="42">
        <v>0</v>
      </c>
      <c r="N44" s="42">
        <v>1</v>
      </c>
      <c r="O44" s="42">
        <v>1</v>
      </c>
      <c r="P44" s="42">
        <v>1</v>
      </c>
      <c r="Q44" s="42">
        <v>1</v>
      </c>
      <c r="R44" s="42">
        <v>1</v>
      </c>
      <c r="S44" s="42">
        <v>1</v>
      </c>
      <c r="T44" s="42">
        <v>1</v>
      </c>
      <c r="U44" s="42">
        <v>0</v>
      </c>
      <c r="V44" s="42">
        <v>0</v>
      </c>
      <c r="W44" s="42">
        <v>1</v>
      </c>
      <c r="X44" s="47">
        <f t="shared" si="4"/>
        <v>15</v>
      </c>
    </row>
    <row r="45" spans="1:24" ht="30.75" customHeight="1">
      <c r="A45" s="158" t="s">
        <v>198</v>
      </c>
      <c r="B45" s="4" t="s">
        <v>49</v>
      </c>
      <c r="C45" s="3" t="s">
        <v>41</v>
      </c>
      <c r="D45" s="42">
        <v>1</v>
      </c>
      <c r="E45" s="42">
        <v>1</v>
      </c>
      <c r="F45" s="42">
        <v>1</v>
      </c>
      <c r="G45" s="42">
        <v>1</v>
      </c>
      <c r="H45" s="42">
        <v>1</v>
      </c>
      <c r="I45" s="42">
        <v>1</v>
      </c>
      <c r="J45" s="42">
        <v>1</v>
      </c>
      <c r="K45" s="42">
        <v>1</v>
      </c>
      <c r="L45" s="42">
        <v>1</v>
      </c>
      <c r="M45" s="42">
        <v>0</v>
      </c>
      <c r="N45" s="42">
        <v>1</v>
      </c>
      <c r="O45" s="42">
        <v>1</v>
      </c>
      <c r="P45" s="42">
        <v>1</v>
      </c>
      <c r="Q45" s="42">
        <v>1</v>
      </c>
      <c r="R45" s="42">
        <v>1</v>
      </c>
      <c r="S45" s="42">
        <v>1</v>
      </c>
      <c r="T45" s="42">
        <v>1</v>
      </c>
      <c r="U45" s="42">
        <v>1</v>
      </c>
      <c r="V45" s="42">
        <v>1</v>
      </c>
      <c r="W45" s="42">
        <v>1</v>
      </c>
      <c r="X45" s="47">
        <f t="shared" si="4"/>
        <v>19</v>
      </c>
    </row>
    <row r="46" spans="1:24" ht="41.25" customHeight="1">
      <c r="A46" s="158" t="s">
        <v>199</v>
      </c>
      <c r="B46" s="4" t="s">
        <v>50</v>
      </c>
      <c r="C46" s="3" t="s">
        <v>41</v>
      </c>
      <c r="D46" s="42">
        <v>1</v>
      </c>
      <c r="E46" s="42">
        <v>0</v>
      </c>
      <c r="F46" s="42">
        <v>1</v>
      </c>
      <c r="G46" s="42">
        <v>1</v>
      </c>
      <c r="H46" s="42">
        <v>1</v>
      </c>
      <c r="I46" s="42">
        <v>0</v>
      </c>
      <c r="J46" s="42">
        <v>1</v>
      </c>
      <c r="K46" s="42">
        <v>1</v>
      </c>
      <c r="L46" s="42">
        <v>0</v>
      </c>
      <c r="M46" s="42">
        <v>0</v>
      </c>
      <c r="N46" s="42">
        <v>1</v>
      </c>
      <c r="O46" s="42">
        <v>1</v>
      </c>
      <c r="P46" s="42">
        <v>1</v>
      </c>
      <c r="Q46" s="42">
        <v>1</v>
      </c>
      <c r="R46" s="42">
        <v>1</v>
      </c>
      <c r="S46" s="42">
        <v>1</v>
      </c>
      <c r="T46" s="42">
        <v>1</v>
      </c>
      <c r="U46" s="42">
        <v>1</v>
      </c>
      <c r="V46" s="42">
        <v>0</v>
      </c>
      <c r="W46" s="42">
        <v>1</v>
      </c>
      <c r="X46" s="47">
        <f t="shared" si="4"/>
        <v>15</v>
      </c>
    </row>
    <row r="47" spans="1:24" ht="41.25" customHeight="1">
      <c r="A47" s="158" t="s">
        <v>200</v>
      </c>
      <c r="B47" s="4" t="s">
        <v>203</v>
      </c>
      <c r="C47" s="3" t="s">
        <v>41</v>
      </c>
      <c r="D47" s="42">
        <v>1</v>
      </c>
      <c r="E47" s="42">
        <v>1</v>
      </c>
      <c r="F47" s="42">
        <v>1</v>
      </c>
      <c r="G47" s="42">
        <v>1</v>
      </c>
      <c r="H47" s="42">
        <v>1</v>
      </c>
      <c r="I47" s="42">
        <v>1</v>
      </c>
      <c r="J47" s="42">
        <v>1</v>
      </c>
      <c r="K47" s="42">
        <v>1</v>
      </c>
      <c r="L47" s="42">
        <v>1</v>
      </c>
      <c r="M47" s="42">
        <v>0</v>
      </c>
      <c r="N47" s="42">
        <v>1</v>
      </c>
      <c r="O47" s="42">
        <v>1</v>
      </c>
      <c r="P47" s="42">
        <v>1</v>
      </c>
      <c r="Q47" s="42">
        <v>1</v>
      </c>
      <c r="R47" s="42">
        <v>1</v>
      </c>
      <c r="S47" s="42">
        <v>1</v>
      </c>
      <c r="T47" s="42">
        <v>1</v>
      </c>
      <c r="U47" s="42">
        <v>1</v>
      </c>
      <c r="V47" s="42">
        <v>1</v>
      </c>
      <c r="W47" s="42">
        <v>1</v>
      </c>
      <c r="X47" s="47">
        <f t="shared" si="4"/>
        <v>19</v>
      </c>
    </row>
    <row r="48" spans="1:24" ht="42.75" customHeight="1">
      <c r="A48" s="158" t="s">
        <v>201</v>
      </c>
      <c r="B48" s="4" t="s">
        <v>51</v>
      </c>
      <c r="C48" s="3" t="s">
        <v>41</v>
      </c>
      <c r="D48" s="42">
        <v>1</v>
      </c>
      <c r="E48" s="42">
        <v>1</v>
      </c>
      <c r="F48" s="42">
        <v>1</v>
      </c>
      <c r="G48" s="42">
        <v>1</v>
      </c>
      <c r="H48" s="42">
        <v>1</v>
      </c>
      <c r="I48" s="42">
        <v>1</v>
      </c>
      <c r="J48" s="42">
        <v>1</v>
      </c>
      <c r="K48" s="42">
        <v>1</v>
      </c>
      <c r="L48" s="42">
        <v>1</v>
      </c>
      <c r="M48" s="42">
        <v>0</v>
      </c>
      <c r="N48" s="42">
        <v>1</v>
      </c>
      <c r="O48" s="42">
        <v>1</v>
      </c>
      <c r="P48" s="42">
        <v>1</v>
      </c>
      <c r="Q48" s="42">
        <v>1</v>
      </c>
      <c r="R48" s="42">
        <v>1</v>
      </c>
      <c r="S48" s="42">
        <v>1</v>
      </c>
      <c r="T48" s="42">
        <v>1</v>
      </c>
      <c r="U48" s="42">
        <v>1</v>
      </c>
      <c r="V48" s="42">
        <v>1</v>
      </c>
      <c r="W48" s="42">
        <v>1</v>
      </c>
      <c r="X48" s="47">
        <f t="shared" si="4"/>
        <v>19</v>
      </c>
    </row>
    <row r="49" spans="1:24" ht="28.5" customHeight="1">
      <c r="A49" s="158" t="s">
        <v>202</v>
      </c>
      <c r="B49" s="4" t="s">
        <v>52</v>
      </c>
      <c r="C49" s="3" t="s">
        <v>41</v>
      </c>
      <c r="D49" s="42">
        <v>1</v>
      </c>
      <c r="E49" s="42">
        <v>1</v>
      </c>
      <c r="F49" s="42">
        <v>1</v>
      </c>
      <c r="G49" s="42">
        <v>1</v>
      </c>
      <c r="H49" s="42">
        <v>1</v>
      </c>
      <c r="I49" s="42">
        <v>1</v>
      </c>
      <c r="J49" s="42">
        <v>1</v>
      </c>
      <c r="K49" s="42">
        <v>1</v>
      </c>
      <c r="L49" s="42">
        <v>1</v>
      </c>
      <c r="M49" s="42">
        <v>0</v>
      </c>
      <c r="N49" s="42">
        <v>1</v>
      </c>
      <c r="O49" s="42">
        <v>1</v>
      </c>
      <c r="P49" s="42">
        <v>1</v>
      </c>
      <c r="Q49" s="42">
        <v>1</v>
      </c>
      <c r="R49" s="42">
        <v>1</v>
      </c>
      <c r="S49" s="42">
        <v>1</v>
      </c>
      <c r="T49" s="42">
        <v>1</v>
      </c>
      <c r="U49" s="42">
        <v>1</v>
      </c>
      <c r="V49" s="42">
        <v>1</v>
      </c>
      <c r="W49" s="42">
        <v>1</v>
      </c>
      <c r="X49" s="47">
        <f t="shared" si="4"/>
        <v>19</v>
      </c>
    </row>
    <row r="50" ht="15.75">
      <c r="X50" s="112"/>
    </row>
    <row r="51" spans="2:3" ht="12.75">
      <c r="B51" s="104" t="s">
        <v>255</v>
      </c>
      <c r="C51" s="35"/>
    </row>
    <row r="52" spans="2:3" ht="12.75">
      <c r="B52" s="104" t="s">
        <v>256</v>
      </c>
      <c r="C52" s="35"/>
    </row>
  </sheetData>
  <sheetProtection password="B968" sheet="1" objects="1" scenarios="1"/>
  <mergeCells count="6">
    <mergeCell ref="D5:G5"/>
    <mergeCell ref="D6:G6"/>
    <mergeCell ref="D9:G9"/>
    <mergeCell ref="D10:G10"/>
    <mergeCell ref="D7:G7"/>
    <mergeCell ref="D8:G8"/>
  </mergeCells>
  <printOptions/>
  <pageMargins left="0.64" right="0" top="0.17" bottom="0" header="0.2" footer="0.23"/>
  <pageSetup fitToWidth="2" horizontalDpi="600" verticalDpi="600" orientation="portrait" pageOrder="overThenDown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4"/>
  <sheetViews>
    <sheetView zoomScale="70" zoomScaleNormal="70" workbookViewId="0" topLeftCell="J1">
      <selection activeCell="X13" sqref="X13"/>
    </sheetView>
  </sheetViews>
  <sheetFormatPr defaultColWidth="9.140625" defaultRowHeight="12.75"/>
  <cols>
    <col min="1" max="1" width="5.57421875" style="1" customWidth="1"/>
    <col min="2" max="2" width="35.28125" style="1" customWidth="1"/>
    <col min="3" max="3" width="8.28125" style="1" customWidth="1"/>
    <col min="4" max="4" width="13.28125" style="1" customWidth="1"/>
    <col min="5" max="5" width="13.57421875" style="1" customWidth="1"/>
    <col min="6" max="6" width="15.140625" style="1" customWidth="1"/>
    <col min="7" max="7" width="13.28125" style="1" customWidth="1"/>
    <col min="8" max="8" width="13.00390625" style="1" customWidth="1"/>
    <col min="9" max="9" width="14.28125" style="1" customWidth="1"/>
    <col min="10" max="10" width="13.7109375" style="1" customWidth="1"/>
    <col min="11" max="11" width="14.28125" style="1" customWidth="1"/>
    <col min="12" max="12" width="13.421875" style="1" customWidth="1"/>
    <col min="13" max="13" width="13.7109375" style="1" customWidth="1"/>
    <col min="14" max="14" width="16.8515625" style="1" customWidth="1"/>
    <col min="15" max="17" width="15.140625" style="1" customWidth="1"/>
    <col min="18" max="18" width="14.00390625" style="1" customWidth="1"/>
    <col min="19" max="19" width="14.421875" style="1" customWidth="1"/>
    <col min="20" max="22" width="15.140625" style="1" customWidth="1"/>
    <col min="23" max="23" width="18.421875" style="1" customWidth="1"/>
    <col min="24" max="24" width="12.57421875" style="1" customWidth="1"/>
    <col min="25" max="16384" width="9.140625" style="1" customWidth="1"/>
  </cols>
  <sheetData>
    <row r="1" spans="11:24" ht="15">
      <c r="K1" s="6"/>
      <c r="M1" s="6"/>
      <c r="N1" s="50" t="s">
        <v>54</v>
      </c>
      <c r="O1" s="6"/>
      <c r="P1" s="6"/>
      <c r="Q1" s="6"/>
      <c r="R1" s="6"/>
      <c r="S1" s="6"/>
      <c r="T1" s="6"/>
      <c r="X1" s="50" t="s">
        <v>54</v>
      </c>
    </row>
    <row r="2" spans="11:24" ht="15">
      <c r="K2" s="6"/>
      <c r="M2" s="6"/>
      <c r="N2" s="50" t="s">
        <v>30</v>
      </c>
      <c r="O2" s="6"/>
      <c r="P2" s="6"/>
      <c r="Q2" s="6"/>
      <c r="R2" s="6"/>
      <c r="S2" s="6"/>
      <c r="T2" s="6"/>
      <c r="X2" s="50" t="s">
        <v>30</v>
      </c>
    </row>
    <row r="3" spans="11:24" ht="15">
      <c r="K3" s="6"/>
      <c r="M3" s="6"/>
      <c r="N3" s="50" t="s">
        <v>31</v>
      </c>
      <c r="O3" s="6"/>
      <c r="P3" s="6"/>
      <c r="Q3" s="6"/>
      <c r="R3" s="6"/>
      <c r="S3" s="6"/>
      <c r="T3" s="6"/>
      <c r="X3" s="50" t="s">
        <v>31</v>
      </c>
    </row>
    <row r="4" spans="11:24" ht="12.75" customHeight="1">
      <c r="K4" s="16"/>
      <c r="M4" s="16"/>
      <c r="N4" s="51" t="s">
        <v>92</v>
      </c>
      <c r="O4" s="16"/>
      <c r="P4" s="16"/>
      <c r="Q4" s="16"/>
      <c r="R4" s="16"/>
      <c r="S4" s="16"/>
      <c r="T4" s="16"/>
      <c r="X4" s="51" t="s">
        <v>92</v>
      </c>
    </row>
    <row r="6" spans="5:8" ht="18" customHeight="1">
      <c r="E6" s="206" t="s">
        <v>60</v>
      </c>
      <c r="F6" s="236"/>
      <c r="G6" s="236"/>
      <c r="H6" s="236"/>
    </row>
    <row r="7" spans="4:23" ht="21" customHeight="1">
      <c r="D7" s="206" t="s">
        <v>151</v>
      </c>
      <c r="E7" s="206"/>
      <c r="F7" s="206"/>
      <c r="G7" s="206"/>
      <c r="H7" s="206"/>
      <c r="I7" s="206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4:9" ht="19.5" customHeight="1">
      <c r="D8" s="190" t="s">
        <v>230</v>
      </c>
      <c r="E8" s="190"/>
      <c r="F8" s="190"/>
      <c r="G8" s="190"/>
      <c r="H8" s="190"/>
      <c r="I8" s="190"/>
    </row>
    <row r="9" spans="5:8" ht="12.75">
      <c r="E9" s="227" t="s">
        <v>34</v>
      </c>
      <c r="F9" s="228"/>
      <c r="G9" s="228"/>
      <c r="H9" s="228"/>
    </row>
    <row r="10" spans="5:8" ht="15.75" customHeight="1">
      <c r="E10" s="238" t="s">
        <v>249</v>
      </c>
      <c r="F10" s="238"/>
      <c r="G10" s="238"/>
      <c r="H10" s="238"/>
    </row>
    <row r="11" spans="5:8" ht="12" customHeight="1">
      <c r="E11" s="10"/>
      <c r="F11" s="237" t="s">
        <v>141</v>
      </c>
      <c r="G11" s="237"/>
      <c r="H11" s="7"/>
    </row>
    <row r="12" spans="1:24" s="2" customFormat="1" ht="53.25" customHeight="1">
      <c r="A12" s="39" t="s">
        <v>0</v>
      </c>
      <c r="B12" s="39" t="s">
        <v>1</v>
      </c>
      <c r="C12" s="39" t="s">
        <v>2</v>
      </c>
      <c r="D12" s="165" t="s">
        <v>207</v>
      </c>
      <c r="E12" s="165" t="s">
        <v>208</v>
      </c>
      <c r="F12" s="165" t="s">
        <v>209</v>
      </c>
      <c r="G12" s="165" t="s">
        <v>210</v>
      </c>
      <c r="H12" s="165" t="s">
        <v>211</v>
      </c>
      <c r="I12" s="165" t="s">
        <v>212</v>
      </c>
      <c r="J12" s="165" t="s">
        <v>213</v>
      </c>
      <c r="K12" s="165" t="s">
        <v>214</v>
      </c>
      <c r="L12" s="165" t="s">
        <v>215</v>
      </c>
      <c r="M12" s="165" t="s">
        <v>216</v>
      </c>
      <c r="N12" s="165" t="s">
        <v>217</v>
      </c>
      <c r="O12" s="165" t="s">
        <v>218</v>
      </c>
      <c r="P12" s="165" t="s">
        <v>219</v>
      </c>
      <c r="Q12" s="165" t="s">
        <v>220</v>
      </c>
      <c r="R12" s="165" t="s">
        <v>221</v>
      </c>
      <c r="S12" s="165" t="s">
        <v>222</v>
      </c>
      <c r="T12" s="165" t="s">
        <v>223</v>
      </c>
      <c r="U12" s="165" t="s">
        <v>224</v>
      </c>
      <c r="V12" s="165" t="s">
        <v>225</v>
      </c>
      <c r="W12" s="165" t="s">
        <v>226</v>
      </c>
      <c r="X12" s="128" t="s">
        <v>114</v>
      </c>
    </row>
    <row r="13" spans="1:24" ht="30.75" customHeight="1">
      <c r="A13" s="145">
        <v>1</v>
      </c>
      <c r="B13" s="148" t="s">
        <v>152</v>
      </c>
      <c r="C13" s="40" t="s">
        <v>37</v>
      </c>
      <c r="D13" s="42">
        <v>12</v>
      </c>
      <c r="E13" s="42">
        <v>9</v>
      </c>
      <c r="F13" s="42">
        <v>8</v>
      </c>
      <c r="G13" s="42">
        <v>18</v>
      </c>
      <c r="H13" s="42">
        <v>13</v>
      </c>
      <c r="I13" s="42">
        <v>7</v>
      </c>
      <c r="J13" s="42">
        <v>11</v>
      </c>
      <c r="K13" s="42">
        <v>20</v>
      </c>
      <c r="L13" s="42">
        <v>12</v>
      </c>
      <c r="M13" s="42">
        <v>0</v>
      </c>
      <c r="N13" s="42">
        <v>12</v>
      </c>
      <c r="O13" s="42">
        <v>42</v>
      </c>
      <c r="P13" s="42">
        <v>25</v>
      </c>
      <c r="Q13" s="42">
        <v>26</v>
      </c>
      <c r="R13" s="42">
        <v>44</v>
      </c>
      <c r="S13" s="42">
        <v>40</v>
      </c>
      <c r="T13" s="42">
        <v>16</v>
      </c>
      <c r="U13" s="42">
        <v>10</v>
      </c>
      <c r="V13" s="42">
        <v>7</v>
      </c>
      <c r="W13" s="42">
        <v>12</v>
      </c>
      <c r="X13" s="47">
        <f>SUM(D13:W13)</f>
        <v>344</v>
      </c>
    </row>
    <row r="14" spans="1:24" ht="28.5" customHeight="1">
      <c r="A14" s="145">
        <v>2</v>
      </c>
      <c r="B14" s="148" t="s">
        <v>153</v>
      </c>
      <c r="C14" s="40" t="s">
        <v>3</v>
      </c>
      <c r="D14" s="44">
        <f>D16+D17+D18</f>
        <v>224.29999999999998</v>
      </c>
      <c r="E14" s="44">
        <f aca="true" t="shared" si="0" ref="E14:W14">E16+E17+E18</f>
        <v>198.3</v>
      </c>
      <c r="F14" s="44">
        <f t="shared" si="0"/>
        <v>194.2</v>
      </c>
      <c r="G14" s="44">
        <f t="shared" si="0"/>
        <v>419.4</v>
      </c>
      <c r="H14" s="44">
        <f t="shared" si="0"/>
        <v>272.6</v>
      </c>
      <c r="I14" s="44">
        <f t="shared" si="0"/>
        <v>189.9</v>
      </c>
      <c r="J14" s="44">
        <f t="shared" si="0"/>
        <v>228.50000000000003</v>
      </c>
      <c r="K14" s="44">
        <f t="shared" si="0"/>
        <v>476.09999999999997</v>
      </c>
      <c r="L14" s="44">
        <f t="shared" si="0"/>
        <v>261.40000000000003</v>
      </c>
      <c r="M14" s="44">
        <f t="shared" si="0"/>
        <v>0</v>
      </c>
      <c r="N14" s="44">
        <f t="shared" si="0"/>
        <v>256.90000000000003</v>
      </c>
      <c r="O14" s="44">
        <f t="shared" si="0"/>
        <v>951.9000000000001</v>
      </c>
      <c r="P14" s="44">
        <f t="shared" si="0"/>
        <v>557.7</v>
      </c>
      <c r="Q14" s="44">
        <f t="shared" si="0"/>
        <v>691.3</v>
      </c>
      <c r="R14" s="44">
        <f t="shared" si="0"/>
        <v>839.7</v>
      </c>
      <c r="S14" s="44">
        <f t="shared" si="0"/>
        <v>1061.6000000000001</v>
      </c>
      <c r="T14" s="44">
        <f t="shared" si="0"/>
        <v>401.2</v>
      </c>
      <c r="U14" s="44">
        <f t="shared" si="0"/>
        <v>232.40000000000003</v>
      </c>
      <c r="V14" s="44">
        <f t="shared" si="0"/>
        <v>131.2</v>
      </c>
      <c r="W14" s="44">
        <f t="shared" si="0"/>
        <v>247.4</v>
      </c>
      <c r="X14" s="44">
        <f>SUM(D14:W14)</f>
        <v>7835.999999999999</v>
      </c>
    </row>
    <row r="15" spans="1:24" ht="17.25" customHeight="1">
      <c r="A15" s="146"/>
      <c r="B15" s="149" t="s">
        <v>109</v>
      </c>
      <c r="C15" s="41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4"/>
    </row>
    <row r="16" spans="1:24" ht="20.25" customHeight="1">
      <c r="A16" s="145">
        <v>3</v>
      </c>
      <c r="B16" s="148" t="s">
        <v>56</v>
      </c>
      <c r="C16" s="40" t="s">
        <v>3</v>
      </c>
      <c r="D16" s="45">
        <v>107.8</v>
      </c>
      <c r="E16" s="45">
        <v>99.1</v>
      </c>
      <c r="F16" s="45">
        <v>75.8</v>
      </c>
      <c r="G16" s="45">
        <v>163.1</v>
      </c>
      <c r="H16" s="45">
        <v>120.9</v>
      </c>
      <c r="I16" s="45">
        <v>99.4</v>
      </c>
      <c r="J16" s="45">
        <v>126.7</v>
      </c>
      <c r="K16" s="45">
        <v>150.2</v>
      </c>
      <c r="L16" s="45">
        <v>97.3</v>
      </c>
      <c r="M16" s="45">
        <v>0</v>
      </c>
      <c r="N16" s="45">
        <v>123.8</v>
      </c>
      <c r="O16" s="45">
        <v>313.3</v>
      </c>
      <c r="P16" s="45">
        <v>227.8</v>
      </c>
      <c r="Q16" s="45">
        <v>270.7</v>
      </c>
      <c r="R16" s="45">
        <v>411.3</v>
      </c>
      <c r="S16" s="45">
        <v>424.3</v>
      </c>
      <c r="T16" s="45">
        <v>214.9</v>
      </c>
      <c r="U16" s="45">
        <v>57.4</v>
      </c>
      <c r="V16" s="45">
        <v>47.6</v>
      </c>
      <c r="W16" s="45">
        <v>83.5</v>
      </c>
      <c r="X16" s="44">
        <f>SUM(D16:W16)</f>
        <v>3214.9</v>
      </c>
    </row>
    <row r="17" spans="1:24" ht="30.75" customHeight="1">
      <c r="A17" s="145">
        <v>4</v>
      </c>
      <c r="B17" s="148" t="s">
        <v>57</v>
      </c>
      <c r="C17" s="40" t="s">
        <v>3</v>
      </c>
      <c r="D17" s="45">
        <v>97.9</v>
      </c>
      <c r="E17" s="45">
        <v>91.4</v>
      </c>
      <c r="F17" s="45">
        <v>85.2</v>
      </c>
      <c r="G17" s="45">
        <v>182.9</v>
      </c>
      <c r="H17" s="45">
        <v>98.5</v>
      </c>
      <c r="I17" s="45">
        <v>81.5</v>
      </c>
      <c r="J17" s="45">
        <v>78.4</v>
      </c>
      <c r="K17" s="45">
        <v>280.9</v>
      </c>
      <c r="L17" s="45">
        <v>123</v>
      </c>
      <c r="M17" s="45">
        <v>0</v>
      </c>
      <c r="N17" s="45">
        <v>95.5</v>
      </c>
      <c r="O17" s="45">
        <v>506.6</v>
      </c>
      <c r="P17" s="45">
        <v>282.6</v>
      </c>
      <c r="Q17" s="45">
        <v>366.6</v>
      </c>
      <c r="R17" s="45">
        <v>378.2</v>
      </c>
      <c r="S17" s="45">
        <v>537.4</v>
      </c>
      <c r="T17" s="45">
        <v>128.1</v>
      </c>
      <c r="U17" s="45">
        <v>136.3</v>
      </c>
      <c r="V17" s="45">
        <v>69.5</v>
      </c>
      <c r="W17" s="45">
        <v>117.8</v>
      </c>
      <c r="X17" s="44">
        <f>SUM(D17:W17)</f>
        <v>3738.2999999999997</v>
      </c>
    </row>
    <row r="18" spans="1:24" ht="30.75" customHeight="1">
      <c r="A18" s="145">
        <v>5</v>
      </c>
      <c r="B18" s="148" t="s">
        <v>58</v>
      </c>
      <c r="C18" s="40" t="s">
        <v>3</v>
      </c>
      <c r="D18" s="45">
        <v>18.6</v>
      </c>
      <c r="E18" s="45">
        <v>7.8</v>
      </c>
      <c r="F18" s="45">
        <v>33.2</v>
      </c>
      <c r="G18" s="45">
        <v>73.4</v>
      </c>
      <c r="H18" s="45">
        <v>53.2</v>
      </c>
      <c r="I18" s="45">
        <v>9</v>
      </c>
      <c r="J18" s="45">
        <v>23.4</v>
      </c>
      <c r="K18" s="45">
        <v>45</v>
      </c>
      <c r="L18" s="45">
        <v>41.1</v>
      </c>
      <c r="M18" s="45">
        <v>0</v>
      </c>
      <c r="N18" s="45">
        <v>37.6</v>
      </c>
      <c r="O18" s="45">
        <v>132</v>
      </c>
      <c r="P18" s="45">
        <v>47.3</v>
      </c>
      <c r="Q18" s="45">
        <v>54</v>
      </c>
      <c r="R18" s="45">
        <v>50.2</v>
      </c>
      <c r="S18" s="45">
        <v>99.9</v>
      </c>
      <c r="T18" s="45">
        <v>58.2</v>
      </c>
      <c r="U18" s="45">
        <v>38.7</v>
      </c>
      <c r="V18" s="45">
        <v>14.1</v>
      </c>
      <c r="W18" s="45">
        <v>46.1</v>
      </c>
      <c r="X18" s="44">
        <f>SUM(D18:W18)</f>
        <v>882.8000000000002</v>
      </c>
    </row>
    <row r="19" spans="1:24" ht="73.5" customHeight="1">
      <c r="A19" s="145">
        <v>6</v>
      </c>
      <c r="B19" s="148" t="s">
        <v>154</v>
      </c>
      <c r="C19" s="40" t="s">
        <v>3</v>
      </c>
      <c r="D19" s="46">
        <v>0.754</v>
      </c>
      <c r="E19" s="46">
        <v>0.861</v>
      </c>
      <c r="F19" s="46">
        <v>0.768</v>
      </c>
      <c r="G19" s="46">
        <v>0.969</v>
      </c>
      <c r="H19" s="46">
        <v>0.87</v>
      </c>
      <c r="I19" s="46">
        <v>0.768</v>
      </c>
      <c r="J19" s="46">
        <v>0.68</v>
      </c>
      <c r="K19" s="46">
        <v>0.78</v>
      </c>
      <c r="L19" s="46">
        <v>0.991</v>
      </c>
      <c r="M19" s="46">
        <v>0</v>
      </c>
      <c r="N19" s="46">
        <v>0.764</v>
      </c>
      <c r="O19" s="46">
        <v>0.947</v>
      </c>
      <c r="P19" s="46">
        <v>0.94</v>
      </c>
      <c r="Q19" s="46">
        <v>0.969</v>
      </c>
      <c r="R19" s="46">
        <v>0.969</v>
      </c>
      <c r="S19" s="46">
        <v>0.957</v>
      </c>
      <c r="T19" s="46">
        <v>0.834</v>
      </c>
      <c r="U19" s="46">
        <v>0.7</v>
      </c>
      <c r="V19" s="46">
        <v>0.571</v>
      </c>
      <c r="W19" s="46">
        <v>0.674</v>
      </c>
      <c r="X19" s="48">
        <f>AVERAGE(D19:W19)</f>
        <v>0.7882999999999998</v>
      </c>
    </row>
    <row r="20" spans="1:24" ht="45">
      <c r="A20" s="147">
        <v>7</v>
      </c>
      <c r="B20" s="148" t="s">
        <v>204</v>
      </c>
      <c r="C20" s="40" t="s">
        <v>3</v>
      </c>
      <c r="D20" s="123">
        <f>D14/D13</f>
        <v>18.691666666666666</v>
      </c>
      <c r="E20" s="123">
        <f aca="true" t="shared" si="1" ref="E20:W20">E14/E13</f>
        <v>22.033333333333335</v>
      </c>
      <c r="F20" s="123">
        <f t="shared" si="1"/>
        <v>24.275</v>
      </c>
      <c r="G20" s="123">
        <f t="shared" si="1"/>
        <v>23.299999999999997</v>
      </c>
      <c r="H20" s="123">
        <f t="shared" si="1"/>
        <v>20.96923076923077</v>
      </c>
      <c r="I20" s="123">
        <f t="shared" si="1"/>
        <v>27.12857142857143</v>
      </c>
      <c r="J20" s="123">
        <f t="shared" si="1"/>
        <v>20.772727272727277</v>
      </c>
      <c r="K20" s="123">
        <f t="shared" si="1"/>
        <v>23.805</v>
      </c>
      <c r="L20" s="123">
        <f t="shared" si="1"/>
        <v>21.783333333333335</v>
      </c>
      <c r="M20" s="123" t="e">
        <f t="shared" si="1"/>
        <v>#DIV/0!</v>
      </c>
      <c r="N20" s="123">
        <f t="shared" si="1"/>
        <v>21.408333333333335</v>
      </c>
      <c r="O20" s="123">
        <f t="shared" si="1"/>
        <v>22.664285714285718</v>
      </c>
      <c r="P20" s="123">
        <f t="shared" si="1"/>
        <v>22.308000000000003</v>
      </c>
      <c r="Q20" s="123">
        <f t="shared" si="1"/>
        <v>26.588461538461537</v>
      </c>
      <c r="R20" s="123">
        <f t="shared" si="1"/>
        <v>19.08409090909091</v>
      </c>
      <c r="S20" s="123">
        <f t="shared" si="1"/>
        <v>26.540000000000003</v>
      </c>
      <c r="T20" s="123">
        <f t="shared" si="1"/>
        <v>25.075</v>
      </c>
      <c r="U20" s="123">
        <f t="shared" si="1"/>
        <v>23.240000000000002</v>
      </c>
      <c r="V20" s="123">
        <f t="shared" si="1"/>
        <v>18.74285714285714</v>
      </c>
      <c r="W20" s="123">
        <f t="shared" si="1"/>
        <v>20.616666666666667</v>
      </c>
      <c r="X20" s="123">
        <f>X14/X13</f>
        <v>22.779069767441857</v>
      </c>
    </row>
    <row r="21" ht="20.25" customHeight="1"/>
    <row r="22" spans="2:5" ht="12.75">
      <c r="B22" s="235"/>
      <c r="C22" s="235"/>
      <c r="D22" s="25"/>
      <c r="E22" s="25"/>
    </row>
    <row r="23" spans="2:3" ht="12.75">
      <c r="B23" s="34" t="s">
        <v>251</v>
      </c>
      <c r="C23" s="35"/>
    </row>
    <row r="24" spans="2:3" ht="12.75">
      <c r="B24" s="34" t="s">
        <v>252</v>
      </c>
      <c r="C24" s="35"/>
    </row>
  </sheetData>
  <sheetProtection password="B968" sheet="1" objects="1" scenarios="1"/>
  <mergeCells count="7">
    <mergeCell ref="B22:C22"/>
    <mergeCell ref="E6:H6"/>
    <mergeCell ref="E9:H9"/>
    <mergeCell ref="D7:I7"/>
    <mergeCell ref="F11:G11"/>
    <mergeCell ref="E10:H10"/>
    <mergeCell ref="D8:I8"/>
  </mergeCells>
  <printOptions/>
  <pageMargins left="0.47" right="0.24" top="1" bottom="0.6" header="0.5" footer="0.5"/>
  <pageSetup fitToWidth="3" horizontalDpi="600" verticalDpi="600" orientation="landscape" pageOrder="overThenDown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75" zoomScaleNormal="75" workbookViewId="0" topLeftCell="A1">
      <pane xSplit="3" ySplit="12" topLeftCell="O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P13" sqref="P13"/>
    </sheetView>
  </sheetViews>
  <sheetFormatPr defaultColWidth="9.140625" defaultRowHeight="12.75"/>
  <cols>
    <col min="1" max="1" width="4.421875" style="1" customWidth="1"/>
    <col min="2" max="2" width="34.8515625" style="1" customWidth="1"/>
    <col min="3" max="3" width="9.140625" style="1" customWidth="1"/>
    <col min="4" max="5" width="13.7109375" style="1" customWidth="1"/>
    <col min="6" max="6" width="13.57421875" style="1" customWidth="1"/>
    <col min="7" max="7" width="14.140625" style="1" customWidth="1"/>
    <col min="8" max="8" width="13.57421875" style="1" customWidth="1"/>
    <col min="9" max="10" width="13.8515625" style="1" customWidth="1"/>
    <col min="11" max="11" width="13.421875" style="1" customWidth="1"/>
    <col min="12" max="12" width="13.8515625" style="1" customWidth="1"/>
    <col min="13" max="13" width="14.140625" style="1" customWidth="1"/>
    <col min="14" max="14" width="16.421875" style="1" customWidth="1"/>
    <col min="15" max="17" width="14.7109375" style="1" customWidth="1"/>
    <col min="18" max="18" width="16.7109375" style="1" customWidth="1"/>
    <col min="19" max="19" width="17.57421875" style="1" customWidth="1"/>
    <col min="20" max="22" width="14.7109375" style="1" customWidth="1"/>
    <col min="23" max="23" width="18.28125" style="1" customWidth="1"/>
    <col min="24" max="24" width="13.7109375" style="1" customWidth="1"/>
    <col min="25" max="16384" width="9.140625" style="1" customWidth="1"/>
  </cols>
  <sheetData>
    <row r="1" spans="11:24" ht="15">
      <c r="K1" s="6"/>
      <c r="N1" s="50" t="s">
        <v>54</v>
      </c>
      <c r="O1" s="6"/>
      <c r="P1" s="6"/>
      <c r="Q1" s="6"/>
      <c r="R1" s="6"/>
      <c r="S1" s="6"/>
      <c r="T1" s="6"/>
      <c r="U1" s="6"/>
      <c r="X1" s="50" t="s">
        <v>54</v>
      </c>
    </row>
    <row r="2" spans="11:24" ht="15">
      <c r="K2" s="6"/>
      <c r="N2" s="50" t="s">
        <v>30</v>
      </c>
      <c r="O2" s="6"/>
      <c r="P2" s="6"/>
      <c r="Q2" s="6"/>
      <c r="R2" s="6"/>
      <c r="S2" s="6"/>
      <c r="T2" s="6"/>
      <c r="U2" s="6"/>
      <c r="X2" s="50" t="s">
        <v>30</v>
      </c>
    </row>
    <row r="3" spans="11:24" ht="15">
      <c r="K3" s="6"/>
      <c r="N3" s="50" t="s">
        <v>31</v>
      </c>
      <c r="O3" s="6"/>
      <c r="P3" s="6"/>
      <c r="Q3" s="6"/>
      <c r="R3" s="6"/>
      <c r="S3" s="6"/>
      <c r="T3" s="6"/>
      <c r="U3" s="6"/>
      <c r="X3" s="50" t="s">
        <v>31</v>
      </c>
    </row>
    <row r="4" spans="11:24" ht="12.75" customHeight="1">
      <c r="K4" s="16"/>
      <c r="N4" s="51" t="s">
        <v>92</v>
      </c>
      <c r="O4" s="16"/>
      <c r="P4" s="16"/>
      <c r="Q4" s="16"/>
      <c r="R4" s="16"/>
      <c r="S4" s="16"/>
      <c r="T4" s="16"/>
      <c r="U4" s="16"/>
      <c r="X4" s="51" t="s">
        <v>92</v>
      </c>
    </row>
    <row r="6" spans="5:23" ht="18.75">
      <c r="E6" s="206" t="s">
        <v>60</v>
      </c>
      <c r="F6" s="236"/>
      <c r="G6" s="236"/>
      <c r="H6" s="23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4:9" ht="18.75" customHeight="1">
      <c r="D7" s="206" t="s">
        <v>151</v>
      </c>
      <c r="E7" s="206"/>
      <c r="F7" s="206"/>
      <c r="G7" s="206"/>
      <c r="H7" s="206"/>
      <c r="I7" s="206"/>
    </row>
    <row r="8" spans="4:23" ht="15.75">
      <c r="D8" s="190" t="s">
        <v>230</v>
      </c>
      <c r="E8" s="190"/>
      <c r="F8" s="190"/>
      <c r="G8" s="190"/>
      <c r="H8" s="190"/>
      <c r="I8" s="19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5:8" ht="15" customHeight="1">
      <c r="E9" s="227" t="s">
        <v>34</v>
      </c>
      <c r="F9" s="228"/>
      <c r="G9" s="228"/>
      <c r="H9" s="228"/>
    </row>
    <row r="10" spans="5:8" ht="15" customHeight="1">
      <c r="E10" s="238" t="s">
        <v>250</v>
      </c>
      <c r="F10" s="238"/>
      <c r="G10" s="238"/>
      <c r="H10" s="238"/>
    </row>
    <row r="11" spans="5:8" ht="12" customHeight="1">
      <c r="E11" s="10"/>
      <c r="F11" s="239" t="s">
        <v>141</v>
      </c>
      <c r="G11" s="239"/>
      <c r="H11" s="7"/>
    </row>
    <row r="12" spans="1:24" s="2" customFormat="1" ht="54.75" customHeight="1">
      <c r="A12" s="39" t="s">
        <v>0</v>
      </c>
      <c r="B12" s="39" t="s">
        <v>1</v>
      </c>
      <c r="C12" s="39" t="s">
        <v>2</v>
      </c>
      <c r="D12" s="165" t="s">
        <v>207</v>
      </c>
      <c r="E12" s="165" t="s">
        <v>208</v>
      </c>
      <c r="F12" s="165" t="s">
        <v>209</v>
      </c>
      <c r="G12" s="165" t="s">
        <v>210</v>
      </c>
      <c r="H12" s="165" t="s">
        <v>211</v>
      </c>
      <c r="I12" s="165" t="s">
        <v>212</v>
      </c>
      <c r="J12" s="165" t="s">
        <v>213</v>
      </c>
      <c r="K12" s="165" t="s">
        <v>214</v>
      </c>
      <c r="L12" s="165" t="s">
        <v>215</v>
      </c>
      <c r="M12" s="165" t="s">
        <v>216</v>
      </c>
      <c r="N12" s="165" t="s">
        <v>217</v>
      </c>
      <c r="O12" s="165" t="s">
        <v>218</v>
      </c>
      <c r="P12" s="165" t="s">
        <v>219</v>
      </c>
      <c r="Q12" s="165" t="s">
        <v>220</v>
      </c>
      <c r="R12" s="165" t="s">
        <v>221</v>
      </c>
      <c r="S12" s="165" t="s">
        <v>222</v>
      </c>
      <c r="T12" s="165" t="s">
        <v>223</v>
      </c>
      <c r="U12" s="165" t="s">
        <v>224</v>
      </c>
      <c r="V12" s="165" t="s">
        <v>225</v>
      </c>
      <c r="W12" s="165" t="s">
        <v>226</v>
      </c>
      <c r="X12" s="127" t="s">
        <v>114</v>
      </c>
    </row>
    <row r="13" spans="1:24" ht="30.75" customHeight="1">
      <c r="A13" s="30">
        <v>1</v>
      </c>
      <c r="B13" s="148" t="s">
        <v>155</v>
      </c>
      <c r="C13" s="30" t="s">
        <v>37</v>
      </c>
      <c r="D13" s="124">
        <v>12</v>
      </c>
      <c r="E13" s="124">
        <v>9</v>
      </c>
      <c r="F13" s="124">
        <v>8</v>
      </c>
      <c r="G13" s="124">
        <v>18</v>
      </c>
      <c r="H13" s="124">
        <v>13</v>
      </c>
      <c r="I13" s="124">
        <v>8</v>
      </c>
      <c r="J13" s="124">
        <v>11</v>
      </c>
      <c r="K13" s="124">
        <v>20</v>
      </c>
      <c r="L13" s="124">
        <v>12</v>
      </c>
      <c r="M13" s="124">
        <v>0</v>
      </c>
      <c r="N13" s="124">
        <v>12</v>
      </c>
      <c r="O13" s="124">
        <v>43</v>
      </c>
      <c r="P13" s="124">
        <v>25</v>
      </c>
      <c r="Q13" s="124">
        <v>27</v>
      </c>
      <c r="R13" s="124">
        <v>43</v>
      </c>
      <c r="S13" s="124">
        <v>40</v>
      </c>
      <c r="T13" s="124">
        <v>16</v>
      </c>
      <c r="U13" s="124">
        <v>10</v>
      </c>
      <c r="V13" s="124">
        <v>7</v>
      </c>
      <c r="W13" s="124">
        <v>12</v>
      </c>
      <c r="X13" s="47">
        <f>SUM(D13:W13)</f>
        <v>346</v>
      </c>
    </row>
    <row r="14" spans="1:24" ht="33" customHeight="1">
      <c r="A14" s="30">
        <v>2</v>
      </c>
      <c r="B14" s="148" t="s">
        <v>153</v>
      </c>
      <c r="C14" s="30" t="s">
        <v>3</v>
      </c>
      <c r="D14" s="117">
        <f>D16+D17+D18</f>
        <v>200.8</v>
      </c>
      <c r="E14" s="117">
        <f aca="true" t="shared" si="0" ref="E14:W14">E16+E17+E18</f>
        <v>194.79999999999998</v>
      </c>
      <c r="F14" s="117">
        <f t="shared" si="0"/>
        <v>152.5</v>
      </c>
      <c r="G14" s="117">
        <f t="shared" si="0"/>
        <v>365.9</v>
      </c>
      <c r="H14" s="117">
        <f t="shared" si="0"/>
        <v>230.6</v>
      </c>
      <c r="I14" s="117">
        <f t="shared" si="0"/>
        <v>186.4</v>
      </c>
      <c r="J14" s="117">
        <f t="shared" si="0"/>
        <v>229.7</v>
      </c>
      <c r="K14" s="117">
        <f t="shared" si="0"/>
        <v>439</v>
      </c>
      <c r="L14" s="117">
        <f t="shared" si="0"/>
        <v>222.60000000000002</v>
      </c>
      <c r="M14" s="117">
        <f t="shared" si="0"/>
        <v>0</v>
      </c>
      <c r="N14" s="117">
        <f t="shared" si="0"/>
        <v>248.90000000000003</v>
      </c>
      <c r="O14" s="117">
        <f t="shared" si="0"/>
        <v>890.1</v>
      </c>
      <c r="P14" s="117">
        <f t="shared" si="0"/>
        <v>568.8</v>
      </c>
      <c r="Q14" s="117">
        <f t="shared" si="0"/>
        <v>601.9000000000001</v>
      </c>
      <c r="R14" s="117">
        <f t="shared" si="0"/>
        <v>788.3</v>
      </c>
      <c r="S14" s="117">
        <f t="shared" si="0"/>
        <v>959.4000000000001</v>
      </c>
      <c r="T14" s="117">
        <f t="shared" si="0"/>
        <v>380.59999999999997</v>
      </c>
      <c r="U14" s="117">
        <f t="shared" si="0"/>
        <v>181.5</v>
      </c>
      <c r="V14" s="117">
        <f t="shared" si="0"/>
        <v>134.3</v>
      </c>
      <c r="W14" s="117">
        <f t="shared" si="0"/>
        <v>226.3</v>
      </c>
      <c r="X14" s="44">
        <f>SUM(D14:W14)</f>
        <v>7202.4000000000015</v>
      </c>
    </row>
    <row r="15" spans="1:24" ht="20.25" customHeight="1">
      <c r="A15" s="31"/>
      <c r="B15" s="149" t="s">
        <v>109</v>
      </c>
      <c r="C15" s="32"/>
      <c r="D15" s="43"/>
      <c r="E15" s="43"/>
      <c r="F15" s="43"/>
      <c r="G15" s="43"/>
      <c r="H15" s="43"/>
      <c r="I15" s="43"/>
      <c r="J15" s="43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44"/>
    </row>
    <row r="16" spans="1:24" ht="23.25" customHeight="1">
      <c r="A16" s="30">
        <v>3</v>
      </c>
      <c r="B16" s="148" t="s">
        <v>56</v>
      </c>
      <c r="C16" s="30" t="s">
        <v>3</v>
      </c>
      <c r="D16" s="45">
        <v>108.8</v>
      </c>
      <c r="E16" s="45">
        <v>98.6</v>
      </c>
      <c r="F16" s="45">
        <v>57.2</v>
      </c>
      <c r="G16" s="45">
        <v>156.6</v>
      </c>
      <c r="H16" s="45">
        <v>104.9</v>
      </c>
      <c r="I16" s="45">
        <v>89.2</v>
      </c>
      <c r="J16" s="45">
        <v>133.2</v>
      </c>
      <c r="K16" s="45">
        <v>162.4</v>
      </c>
      <c r="L16" s="45">
        <v>96.5</v>
      </c>
      <c r="M16" s="45">
        <v>0</v>
      </c>
      <c r="N16" s="45">
        <v>127.7</v>
      </c>
      <c r="O16" s="45">
        <v>265.1</v>
      </c>
      <c r="P16" s="45">
        <v>263.8</v>
      </c>
      <c r="Q16" s="45">
        <v>252.8</v>
      </c>
      <c r="R16" s="45">
        <v>389.7</v>
      </c>
      <c r="S16" s="45">
        <v>371.9</v>
      </c>
      <c r="T16" s="45">
        <v>203.3</v>
      </c>
      <c r="U16" s="45">
        <v>55.1</v>
      </c>
      <c r="V16" s="45">
        <v>53.1</v>
      </c>
      <c r="W16" s="45">
        <v>85.2</v>
      </c>
      <c r="X16" s="44">
        <f>SUM(D16:W16)</f>
        <v>3075.0999999999995</v>
      </c>
    </row>
    <row r="17" spans="1:24" ht="28.5" customHeight="1">
      <c r="A17" s="30">
        <v>4</v>
      </c>
      <c r="B17" s="148" t="s">
        <v>57</v>
      </c>
      <c r="C17" s="30" t="s">
        <v>3</v>
      </c>
      <c r="D17" s="45">
        <v>72.7</v>
      </c>
      <c r="E17" s="45">
        <v>80.5</v>
      </c>
      <c r="F17" s="45">
        <v>62.7</v>
      </c>
      <c r="G17" s="45">
        <v>139.3</v>
      </c>
      <c r="H17" s="45">
        <v>73.6</v>
      </c>
      <c r="I17" s="45">
        <v>75.2</v>
      </c>
      <c r="J17" s="45">
        <v>73.9</v>
      </c>
      <c r="K17" s="45">
        <v>226.7</v>
      </c>
      <c r="L17" s="45">
        <v>87.9</v>
      </c>
      <c r="M17" s="45">
        <v>0</v>
      </c>
      <c r="N17" s="45">
        <v>90.4</v>
      </c>
      <c r="O17" s="45">
        <v>485.5</v>
      </c>
      <c r="P17" s="45">
        <v>247.2</v>
      </c>
      <c r="Q17" s="45">
        <v>293.1</v>
      </c>
      <c r="R17" s="45">
        <v>330.4</v>
      </c>
      <c r="S17" s="45">
        <v>492.3</v>
      </c>
      <c r="T17" s="45">
        <v>123.1</v>
      </c>
      <c r="U17" s="45">
        <v>88.4</v>
      </c>
      <c r="V17" s="45">
        <v>65.2</v>
      </c>
      <c r="W17" s="45">
        <v>100.1</v>
      </c>
      <c r="X17" s="44">
        <f>SUM(D17:W17)</f>
        <v>3208.2</v>
      </c>
    </row>
    <row r="18" spans="1:24" ht="30" customHeight="1">
      <c r="A18" s="30">
        <v>5</v>
      </c>
      <c r="B18" s="148" t="s">
        <v>58</v>
      </c>
      <c r="C18" s="30" t="s">
        <v>3</v>
      </c>
      <c r="D18" s="45">
        <v>19.3</v>
      </c>
      <c r="E18" s="45">
        <v>15.7</v>
      </c>
      <c r="F18" s="45">
        <v>32.6</v>
      </c>
      <c r="G18" s="45">
        <v>70</v>
      </c>
      <c r="H18" s="45">
        <v>52.1</v>
      </c>
      <c r="I18" s="45">
        <v>22</v>
      </c>
      <c r="J18" s="45">
        <v>22.6</v>
      </c>
      <c r="K18" s="45">
        <v>49.9</v>
      </c>
      <c r="L18" s="45">
        <v>38.2</v>
      </c>
      <c r="M18" s="45">
        <v>0</v>
      </c>
      <c r="N18" s="45">
        <v>30.8</v>
      </c>
      <c r="O18" s="45">
        <v>139.5</v>
      </c>
      <c r="P18" s="45">
        <v>57.8</v>
      </c>
      <c r="Q18" s="45">
        <v>56</v>
      </c>
      <c r="R18" s="45">
        <v>68.2</v>
      </c>
      <c r="S18" s="45">
        <v>95.2</v>
      </c>
      <c r="T18" s="45">
        <v>54.2</v>
      </c>
      <c r="U18" s="45">
        <v>38</v>
      </c>
      <c r="V18" s="45">
        <v>16</v>
      </c>
      <c r="W18" s="45">
        <v>41</v>
      </c>
      <c r="X18" s="44">
        <f>SUM(D18:W18)</f>
        <v>919.1000000000001</v>
      </c>
    </row>
    <row r="19" spans="1:24" ht="80.25" customHeight="1">
      <c r="A19" s="30">
        <v>6</v>
      </c>
      <c r="B19" s="148" t="s">
        <v>154</v>
      </c>
      <c r="C19" s="30" t="s">
        <v>3</v>
      </c>
      <c r="D19" s="46">
        <v>0.731</v>
      </c>
      <c r="E19" s="46">
        <v>0.882</v>
      </c>
      <c r="F19" s="46">
        <v>0.76</v>
      </c>
      <c r="G19" s="46">
        <v>0.954</v>
      </c>
      <c r="H19" s="46">
        <v>0.873</v>
      </c>
      <c r="I19" s="46">
        <v>0.754</v>
      </c>
      <c r="J19" s="46">
        <v>0.69</v>
      </c>
      <c r="K19" s="46">
        <v>0.801</v>
      </c>
      <c r="L19" s="46">
        <v>0.962</v>
      </c>
      <c r="M19" s="46">
        <v>0</v>
      </c>
      <c r="N19" s="46">
        <v>0.804</v>
      </c>
      <c r="O19" s="46">
        <v>0.933</v>
      </c>
      <c r="P19" s="46">
        <v>0.888</v>
      </c>
      <c r="Q19" s="46">
        <v>0.954</v>
      </c>
      <c r="R19" s="46">
        <v>0.965</v>
      </c>
      <c r="S19" s="46">
        <v>0.93</v>
      </c>
      <c r="T19" s="46">
        <v>0.837</v>
      </c>
      <c r="U19" s="46">
        <v>0.655</v>
      </c>
      <c r="V19" s="46">
        <v>0.607</v>
      </c>
      <c r="W19" s="46">
        <v>0.667</v>
      </c>
      <c r="X19" s="48">
        <f>AVERAGE(D19:W19)</f>
        <v>0.7823499999999999</v>
      </c>
    </row>
    <row r="20" spans="1:24" ht="68.25" customHeight="1">
      <c r="A20" s="33">
        <v>7</v>
      </c>
      <c r="B20" s="148" t="s">
        <v>205</v>
      </c>
      <c r="C20" s="30" t="s">
        <v>3</v>
      </c>
      <c r="D20" s="123">
        <f>D14/D13</f>
        <v>16.733333333333334</v>
      </c>
      <c r="E20" s="123">
        <f aca="true" t="shared" si="1" ref="E20:W20">E14/E13</f>
        <v>21.644444444444442</v>
      </c>
      <c r="F20" s="123">
        <f t="shared" si="1"/>
        <v>19.0625</v>
      </c>
      <c r="G20" s="123">
        <f t="shared" si="1"/>
        <v>20.327777777777776</v>
      </c>
      <c r="H20" s="123">
        <f t="shared" si="1"/>
        <v>17.73846153846154</v>
      </c>
      <c r="I20" s="123">
        <f t="shared" si="1"/>
        <v>23.3</v>
      </c>
      <c r="J20" s="123">
        <f t="shared" si="1"/>
        <v>20.88181818181818</v>
      </c>
      <c r="K20" s="123">
        <f t="shared" si="1"/>
        <v>21.95</v>
      </c>
      <c r="L20" s="123">
        <f t="shared" si="1"/>
        <v>18.55</v>
      </c>
      <c r="M20" s="123" t="e">
        <f t="shared" si="1"/>
        <v>#DIV/0!</v>
      </c>
      <c r="N20" s="123">
        <f t="shared" si="1"/>
        <v>20.74166666666667</v>
      </c>
      <c r="O20" s="123">
        <f t="shared" si="1"/>
        <v>20.7</v>
      </c>
      <c r="P20" s="123">
        <f t="shared" si="1"/>
        <v>22.752</v>
      </c>
      <c r="Q20" s="123">
        <f t="shared" si="1"/>
        <v>22.292592592592595</v>
      </c>
      <c r="R20" s="123">
        <f t="shared" si="1"/>
        <v>18.332558139534882</v>
      </c>
      <c r="S20" s="123">
        <f t="shared" si="1"/>
        <v>23.985000000000003</v>
      </c>
      <c r="T20" s="123">
        <f t="shared" si="1"/>
        <v>23.787499999999998</v>
      </c>
      <c r="U20" s="123">
        <f t="shared" si="1"/>
        <v>18.15</v>
      </c>
      <c r="V20" s="123">
        <f t="shared" si="1"/>
        <v>19.185714285714287</v>
      </c>
      <c r="W20" s="123">
        <f t="shared" si="1"/>
        <v>18.858333333333334</v>
      </c>
      <c r="X20" s="123">
        <f>X14/X13</f>
        <v>20.81618497109827</v>
      </c>
    </row>
    <row r="22" spans="2:5" ht="12.75">
      <c r="B22" s="235"/>
      <c r="C22" s="235"/>
      <c r="D22" s="25"/>
      <c r="E22" s="25"/>
    </row>
    <row r="23" spans="2:3" ht="12.75">
      <c r="B23" s="34" t="s">
        <v>251</v>
      </c>
      <c r="C23" s="35"/>
    </row>
    <row r="24" spans="2:3" ht="12.75">
      <c r="B24" s="34" t="s">
        <v>252</v>
      </c>
      <c r="C24" s="35"/>
    </row>
  </sheetData>
  <sheetProtection password="B968" sheet="1" objects="1" scenarios="1"/>
  <mergeCells count="7">
    <mergeCell ref="F11:G11"/>
    <mergeCell ref="D8:I8"/>
    <mergeCell ref="B22:C22"/>
    <mergeCell ref="E6:H6"/>
    <mergeCell ref="E9:H9"/>
    <mergeCell ref="D7:I7"/>
    <mergeCell ref="E10:H10"/>
  </mergeCells>
  <printOptions/>
  <pageMargins left="0.5" right="0.23" top="1" bottom="1" header="0.5" footer="0.5"/>
  <pageSetup fitToWidth="3" horizontalDpi="600" verticalDpi="600" orientation="landscape" pageOrder="overThenDown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zoomScale="75" zoomScaleNormal="75" zoomScaleSheetLayoutView="55" workbookViewId="0" topLeftCell="A1">
      <pane xSplit="3" ySplit="10" topLeftCell="O2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33" sqref="B33:B34"/>
    </sheetView>
  </sheetViews>
  <sheetFormatPr defaultColWidth="9.140625" defaultRowHeight="12.75"/>
  <cols>
    <col min="1" max="1" width="5.00390625" style="1" customWidth="1"/>
    <col min="2" max="2" width="40.00390625" style="1" customWidth="1"/>
    <col min="3" max="3" width="9.140625" style="1" customWidth="1"/>
    <col min="4" max="4" width="15.57421875" style="1" customWidth="1"/>
    <col min="5" max="5" width="14.57421875" style="1" customWidth="1"/>
    <col min="6" max="6" width="16.7109375" style="1" customWidth="1"/>
    <col min="7" max="7" width="15.421875" style="1" customWidth="1"/>
    <col min="8" max="8" width="15.8515625" style="1" customWidth="1"/>
    <col min="9" max="9" width="14.8515625" style="1" customWidth="1"/>
    <col min="10" max="10" width="14.28125" style="1" customWidth="1"/>
    <col min="11" max="11" width="15.7109375" style="1" customWidth="1"/>
    <col min="12" max="12" width="13.140625" style="1" customWidth="1"/>
    <col min="13" max="13" width="13.28125" style="1" customWidth="1"/>
    <col min="14" max="14" width="15.57421875" style="1" customWidth="1"/>
    <col min="15" max="15" width="15.00390625" style="1" customWidth="1"/>
    <col min="16" max="16" width="16.140625" style="1" customWidth="1"/>
    <col min="17" max="17" width="15.421875" style="1" customWidth="1"/>
    <col min="18" max="18" width="15.7109375" style="1" customWidth="1"/>
    <col min="19" max="19" width="15.57421875" style="1" customWidth="1"/>
    <col min="20" max="20" width="14.7109375" style="1" customWidth="1"/>
    <col min="21" max="21" width="16.140625" style="1" customWidth="1"/>
    <col min="22" max="22" width="15.140625" style="1" customWidth="1"/>
    <col min="23" max="23" width="15.00390625" style="1" customWidth="1"/>
    <col min="24" max="24" width="16.57421875" style="1" customWidth="1"/>
    <col min="25" max="16384" width="9.140625" style="1" customWidth="1"/>
  </cols>
  <sheetData>
    <row r="1" spans="11:25" ht="12" customHeight="1">
      <c r="K1" s="6"/>
      <c r="M1" s="6"/>
      <c r="N1" s="50" t="s">
        <v>59</v>
      </c>
      <c r="O1" s="6"/>
      <c r="P1" s="6"/>
      <c r="Q1" s="6"/>
      <c r="R1" s="6"/>
      <c r="S1" s="6"/>
      <c r="T1" s="6"/>
      <c r="W1" s="6"/>
      <c r="X1" s="50" t="s">
        <v>59</v>
      </c>
      <c r="Y1" s="50"/>
    </row>
    <row r="2" spans="11:25" ht="17.25" customHeight="1">
      <c r="K2" s="6"/>
      <c r="M2" s="6"/>
      <c r="N2" s="50" t="s">
        <v>30</v>
      </c>
      <c r="O2" s="6"/>
      <c r="P2" s="6"/>
      <c r="Q2" s="6"/>
      <c r="R2" s="6"/>
      <c r="S2" s="6"/>
      <c r="T2" s="6"/>
      <c r="W2" s="6"/>
      <c r="X2" s="50" t="s">
        <v>30</v>
      </c>
      <c r="Y2" s="50"/>
    </row>
    <row r="3" spans="11:25" ht="15.75" customHeight="1">
      <c r="K3" s="6"/>
      <c r="M3" s="6"/>
      <c r="N3" s="50" t="s">
        <v>31</v>
      </c>
      <c r="O3" s="6"/>
      <c r="P3" s="6"/>
      <c r="Q3" s="6"/>
      <c r="R3" s="6"/>
      <c r="S3" s="6"/>
      <c r="T3" s="6"/>
      <c r="W3" s="6"/>
      <c r="X3" s="50" t="s">
        <v>31</v>
      </c>
      <c r="Y3" s="50"/>
    </row>
    <row r="4" spans="11:25" ht="15.75" customHeight="1">
      <c r="K4" s="16"/>
      <c r="M4" s="16"/>
      <c r="N4" s="51" t="s">
        <v>92</v>
      </c>
      <c r="O4" s="16"/>
      <c r="P4" s="16"/>
      <c r="Q4" s="16"/>
      <c r="R4" s="16"/>
      <c r="S4" s="16"/>
      <c r="T4" s="16"/>
      <c r="W4" s="16"/>
      <c r="X4" s="51" t="s">
        <v>92</v>
      </c>
      <c r="Y4" s="51"/>
    </row>
    <row r="5" spans="2:8" ht="18" customHeight="1">
      <c r="B5" s="122"/>
      <c r="E5" s="225" t="s">
        <v>93</v>
      </c>
      <c r="F5" s="226"/>
      <c r="G5" s="226"/>
      <c r="H5" s="226"/>
    </row>
    <row r="6" spans="4:8" ht="15">
      <c r="D6" s="1" t="s">
        <v>115</v>
      </c>
      <c r="E6" s="242" t="s">
        <v>61</v>
      </c>
      <c r="F6" s="243"/>
      <c r="G6" s="243"/>
      <c r="H6" s="243"/>
    </row>
    <row r="7" spans="5:8" ht="15">
      <c r="E7" s="242" t="s">
        <v>235</v>
      </c>
      <c r="F7" s="243"/>
      <c r="G7" s="243"/>
      <c r="H7" s="243"/>
    </row>
    <row r="8" spans="5:9" ht="18.75">
      <c r="E8" s="244" t="s">
        <v>230</v>
      </c>
      <c r="F8" s="244"/>
      <c r="G8" s="244"/>
      <c r="H8" s="244"/>
      <c r="I8" s="118"/>
    </row>
    <row r="9" spans="5:8" ht="15.75" customHeight="1">
      <c r="E9" s="240" t="s">
        <v>62</v>
      </c>
      <c r="F9" s="241"/>
      <c r="G9" s="241"/>
      <c r="H9" s="241"/>
    </row>
    <row r="10" spans="1:24" s="2" customFormat="1" ht="63.75">
      <c r="A10" s="21" t="s">
        <v>0</v>
      </c>
      <c r="B10" s="21" t="s">
        <v>1</v>
      </c>
      <c r="C10" s="21" t="s">
        <v>84</v>
      </c>
      <c r="D10" s="165" t="s">
        <v>207</v>
      </c>
      <c r="E10" s="165" t="s">
        <v>208</v>
      </c>
      <c r="F10" s="165" t="s">
        <v>209</v>
      </c>
      <c r="G10" s="165" t="s">
        <v>210</v>
      </c>
      <c r="H10" s="165" t="s">
        <v>211</v>
      </c>
      <c r="I10" s="165" t="s">
        <v>212</v>
      </c>
      <c r="J10" s="165" t="s">
        <v>213</v>
      </c>
      <c r="K10" s="165" t="s">
        <v>214</v>
      </c>
      <c r="L10" s="165" t="s">
        <v>215</v>
      </c>
      <c r="M10" s="165" t="s">
        <v>216</v>
      </c>
      <c r="N10" s="165" t="s">
        <v>217</v>
      </c>
      <c r="O10" s="165" t="s">
        <v>218</v>
      </c>
      <c r="P10" s="165" t="s">
        <v>219</v>
      </c>
      <c r="Q10" s="165" t="s">
        <v>220</v>
      </c>
      <c r="R10" s="165" t="s">
        <v>221</v>
      </c>
      <c r="S10" s="165" t="s">
        <v>222</v>
      </c>
      <c r="T10" s="165" t="s">
        <v>223</v>
      </c>
      <c r="U10" s="165" t="s">
        <v>224</v>
      </c>
      <c r="V10" s="165" t="s">
        <v>225</v>
      </c>
      <c r="W10" s="165" t="s">
        <v>226</v>
      </c>
      <c r="X10" s="29" t="s">
        <v>117</v>
      </c>
    </row>
    <row r="11" spans="1:24" ht="54" customHeight="1">
      <c r="A11" s="3">
        <v>1</v>
      </c>
      <c r="B11" s="4" t="s">
        <v>63</v>
      </c>
      <c r="C11" s="3" t="s">
        <v>41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  <c r="X11" s="126">
        <f aca="true" t="shared" si="0" ref="X11:X22">SUM(D11:W11)</f>
        <v>0</v>
      </c>
    </row>
    <row r="12" spans="1:24" ht="16.5" customHeight="1">
      <c r="A12" s="3">
        <v>2</v>
      </c>
      <c r="B12" s="4" t="s">
        <v>64</v>
      </c>
      <c r="C12" s="3" t="s">
        <v>41</v>
      </c>
      <c r="D12" s="37">
        <v>1</v>
      </c>
      <c r="E12" s="37">
        <v>1</v>
      </c>
      <c r="F12" s="37">
        <v>1</v>
      </c>
      <c r="G12" s="37">
        <v>1</v>
      </c>
      <c r="H12" s="37">
        <v>1</v>
      </c>
      <c r="I12" s="37">
        <v>1</v>
      </c>
      <c r="J12" s="37">
        <v>1</v>
      </c>
      <c r="K12" s="37">
        <v>1</v>
      </c>
      <c r="L12" s="37">
        <v>1</v>
      </c>
      <c r="M12" s="37">
        <v>0</v>
      </c>
      <c r="N12" s="37">
        <v>1</v>
      </c>
      <c r="O12" s="37">
        <v>1</v>
      </c>
      <c r="P12" s="37">
        <v>1</v>
      </c>
      <c r="Q12" s="37">
        <v>1</v>
      </c>
      <c r="R12" s="37">
        <v>1</v>
      </c>
      <c r="S12" s="37">
        <v>1</v>
      </c>
      <c r="T12" s="37">
        <v>1</v>
      </c>
      <c r="U12" s="37">
        <v>1</v>
      </c>
      <c r="V12" s="37">
        <v>1</v>
      </c>
      <c r="W12" s="37">
        <v>1</v>
      </c>
      <c r="X12" s="36">
        <f t="shared" si="0"/>
        <v>19</v>
      </c>
    </row>
    <row r="13" spans="1:24" ht="41.25" customHeight="1">
      <c r="A13" s="3">
        <v>3</v>
      </c>
      <c r="B13" s="4" t="s">
        <v>65</v>
      </c>
      <c r="C13" s="3" t="s">
        <v>41</v>
      </c>
      <c r="D13" s="37">
        <v>1</v>
      </c>
      <c r="E13" s="37">
        <v>1</v>
      </c>
      <c r="F13" s="37">
        <v>1</v>
      </c>
      <c r="G13" s="37">
        <v>1</v>
      </c>
      <c r="H13" s="37">
        <v>1</v>
      </c>
      <c r="I13" s="37">
        <v>1</v>
      </c>
      <c r="J13" s="37">
        <v>1</v>
      </c>
      <c r="K13" s="37">
        <v>1</v>
      </c>
      <c r="L13" s="37">
        <v>1</v>
      </c>
      <c r="M13" s="37">
        <v>0</v>
      </c>
      <c r="N13" s="37">
        <v>1</v>
      </c>
      <c r="O13" s="37">
        <v>1</v>
      </c>
      <c r="P13" s="37">
        <v>1</v>
      </c>
      <c r="Q13" s="37">
        <v>1</v>
      </c>
      <c r="R13" s="37">
        <v>1</v>
      </c>
      <c r="S13" s="37">
        <v>1</v>
      </c>
      <c r="T13" s="37">
        <v>1</v>
      </c>
      <c r="U13" s="37">
        <v>1</v>
      </c>
      <c r="V13" s="37">
        <v>1</v>
      </c>
      <c r="W13" s="37">
        <v>1</v>
      </c>
      <c r="X13" s="36">
        <f t="shared" si="0"/>
        <v>19</v>
      </c>
    </row>
    <row r="14" spans="1:24" ht="26.25" customHeight="1">
      <c r="A14" s="3">
        <v>4</v>
      </c>
      <c r="B14" s="4" t="s">
        <v>66</v>
      </c>
      <c r="C14" s="3" t="s">
        <v>41</v>
      </c>
      <c r="D14" s="37">
        <v>0</v>
      </c>
      <c r="E14" s="37">
        <v>0</v>
      </c>
      <c r="F14" s="37">
        <v>0</v>
      </c>
      <c r="G14" s="37">
        <v>1</v>
      </c>
      <c r="H14" s="37">
        <v>1</v>
      </c>
      <c r="I14" s="37">
        <v>0</v>
      </c>
      <c r="J14" s="37">
        <v>0</v>
      </c>
      <c r="K14" s="37">
        <v>1</v>
      </c>
      <c r="L14" s="37">
        <v>1</v>
      </c>
      <c r="M14" s="37">
        <v>0</v>
      </c>
      <c r="N14" s="37">
        <v>0</v>
      </c>
      <c r="O14" s="37">
        <v>0</v>
      </c>
      <c r="P14" s="37">
        <v>0</v>
      </c>
      <c r="Q14" s="37">
        <v>1</v>
      </c>
      <c r="R14" s="37">
        <v>1</v>
      </c>
      <c r="S14" s="37">
        <v>1</v>
      </c>
      <c r="T14" s="37">
        <v>1</v>
      </c>
      <c r="U14" s="37">
        <v>0</v>
      </c>
      <c r="V14" s="37">
        <v>0</v>
      </c>
      <c r="W14" s="37">
        <v>0</v>
      </c>
      <c r="X14" s="36">
        <f t="shared" si="0"/>
        <v>8</v>
      </c>
    </row>
    <row r="15" spans="1:24" ht="25.5" customHeight="1">
      <c r="A15" s="3">
        <v>5</v>
      </c>
      <c r="B15" s="4" t="s">
        <v>67</v>
      </c>
      <c r="C15" s="3" t="s">
        <v>41</v>
      </c>
      <c r="D15" s="37">
        <v>1</v>
      </c>
      <c r="E15" s="37">
        <v>1</v>
      </c>
      <c r="F15" s="37">
        <v>1</v>
      </c>
      <c r="G15" s="37">
        <v>1</v>
      </c>
      <c r="H15" s="37">
        <v>1</v>
      </c>
      <c r="I15" s="37">
        <v>1</v>
      </c>
      <c r="J15" s="37">
        <v>1</v>
      </c>
      <c r="K15" s="37">
        <v>1</v>
      </c>
      <c r="L15" s="37">
        <v>1</v>
      </c>
      <c r="M15" s="37">
        <v>0</v>
      </c>
      <c r="N15" s="37">
        <v>1</v>
      </c>
      <c r="O15" s="37">
        <v>1</v>
      </c>
      <c r="P15" s="37">
        <v>1</v>
      </c>
      <c r="Q15" s="37">
        <v>1</v>
      </c>
      <c r="R15" s="37">
        <v>1</v>
      </c>
      <c r="S15" s="37">
        <v>1</v>
      </c>
      <c r="T15" s="37">
        <v>1</v>
      </c>
      <c r="U15" s="37">
        <v>1</v>
      </c>
      <c r="V15" s="37">
        <v>1</v>
      </c>
      <c r="W15" s="37">
        <v>1</v>
      </c>
      <c r="X15" s="36">
        <f t="shared" si="0"/>
        <v>19</v>
      </c>
    </row>
    <row r="16" spans="1:24" ht="27" customHeight="1">
      <c r="A16" s="3">
        <v>6</v>
      </c>
      <c r="B16" s="4" t="s">
        <v>68</v>
      </c>
      <c r="C16" s="3" t="s">
        <v>41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6">
        <f t="shared" si="0"/>
        <v>0</v>
      </c>
    </row>
    <row r="17" spans="1:24" ht="26.25" customHeight="1">
      <c r="A17" s="3">
        <v>7</v>
      </c>
      <c r="B17" s="4" t="s">
        <v>69</v>
      </c>
      <c r="C17" s="3" t="s">
        <v>41</v>
      </c>
      <c r="D17" s="37">
        <v>1</v>
      </c>
      <c r="E17" s="37">
        <v>1</v>
      </c>
      <c r="F17" s="37">
        <v>1</v>
      </c>
      <c r="G17" s="37">
        <v>1</v>
      </c>
      <c r="H17" s="37">
        <v>1</v>
      </c>
      <c r="I17" s="37">
        <v>1</v>
      </c>
      <c r="J17" s="37">
        <v>1</v>
      </c>
      <c r="K17" s="37">
        <v>1</v>
      </c>
      <c r="L17" s="37">
        <v>1</v>
      </c>
      <c r="M17" s="37">
        <v>0</v>
      </c>
      <c r="N17" s="37">
        <v>1</v>
      </c>
      <c r="O17" s="37">
        <v>1</v>
      </c>
      <c r="P17" s="37">
        <v>1</v>
      </c>
      <c r="Q17" s="37">
        <v>1</v>
      </c>
      <c r="R17" s="37">
        <v>1</v>
      </c>
      <c r="S17" s="37">
        <v>1</v>
      </c>
      <c r="T17" s="37">
        <v>1</v>
      </c>
      <c r="U17" s="37">
        <v>1</v>
      </c>
      <c r="V17" s="37">
        <v>1</v>
      </c>
      <c r="W17" s="37">
        <v>1</v>
      </c>
      <c r="X17" s="36">
        <f t="shared" si="0"/>
        <v>19</v>
      </c>
    </row>
    <row r="18" spans="1:24" ht="15.75" customHeight="1">
      <c r="A18" s="3">
        <v>8</v>
      </c>
      <c r="B18" s="4" t="s">
        <v>70</v>
      </c>
      <c r="C18" s="3" t="s">
        <v>41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6">
        <f t="shared" si="0"/>
        <v>0</v>
      </c>
    </row>
    <row r="19" spans="1:24" ht="26.25" customHeight="1">
      <c r="A19" s="3">
        <v>9</v>
      </c>
      <c r="B19" s="4" t="s">
        <v>71</v>
      </c>
      <c r="C19" s="3" t="s">
        <v>41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6">
        <f t="shared" si="0"/>
        <v>0</v>
      </c>
    </row>
    <row r="20" spans="1:24" ht="25.5">
      <c r="A20" s="3">
        <v>10</v>
      </c>
      <c r="B20" s="4" t="s">
        <v>72</v>
      </c>
      <c r="C20" s="3" t="s">
        <v>41</v>
      </c>
      <c r="D20" s="37">
        <v>0</v>
      </c>
      <c r="E20" s="37">
        <v>1</v>
      </c>
      <c r="F20" s="37">
        <v>0</v>
      </c>
      <c r="G20" s="37">
        <v>1</v>
      </c>
      <c r="H20" s="37">
        <v>1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1</v>
      </c>
      <c r="T20" s="37">
        <v>0</v>
      </c>
      <c r="U20" s="37">
        <v>0</v>
      </c>
      <c r="V20" s="37">
        <v>0</v>
      </c>
      <c r="W20" s="37">
        <v>0</v>
      </c>
      <c r="X20" s="36">
        <f t="shared" si="0"/>
        <v>4</v>
      </c>
    </row>
    <row r="21" spans="1:24" ht="25.5">
      <c r="A21" s="3">
        <v>11</v>
      </c>
      <c r="B21" s="4" t="s">
        <v>73</v>
      </c>
      <c r="C21" s="3" t="s">
        <v>41</v>
      </c>
      <c r="D21" s="37">
        <v>1</v>
      </c>
      <c r="E21" s="37">
        <v>1</v>
      </c>
      <c r="F21" s="37">
        <v>1</v>
      </c>
      <c r="G21" s="37">
        <v>1</v>
      </c>
      <c r="H21" s="37">
        <v>1</v>
      </c>
      <c r="I21" s="37">
        <v>1</v>
      </c>
      <c r="J21" s="37">
        <v>1</v>
      </c>
      <c r="K21" s="37">
        <v>1</v>
      </c>
      <c r="L21" s="37">
        <v>1</v>
      </c>
      <c r="M21" s="37">
        <v>0</v>
      </c>
      <c r="N21" s="37">
        <v>1</v>
      </c>
      <c r="O21" s="37">
        <v>1</v>
      </c>
      <c r="P21" s="37">
        <v>1</v>
      </c>
      <c r="Q21" s="37">
        <v>1</v>
      </c>
      <c r="R21" s="37">
        <v>1</v>
      </c>
      <c r="S21" s="37">
        <v>1</v>
      </c>
      <c r="T21" s="37">
        <v>1</v>
      </c>
      <c r="U21" s="37">
        <v>0</v>
      </c>
      <c r="V21" s="37">
        <v>1</v>
      </c>
      <c r="W21" s="37">
        <v>1</v>
      </c>
      <c r="X21" s="36">
        <f t="shared" si="0"/>
        <v>18</v>
      </c>
    </row>
    <row r="22" spans="1:24" ht="25.5">
      <c r="A22" s="3">
        <v>12</v>
      </c>
      <c r="B22" s="4" t="s">
        <v>74</v>
      </c>
      <c r="C22" s="3" t="s">
        <v>41</v>
      </c>
      <c r="D22" s="37">
        <v>1</v>
      </c>
      <c r="E22" s="37">
        <v>1</v>
      </c>
      <c r="F22" s="37">
        <v>1</v>
      </c>
      <c r="G22" s="37">
        <v>1</v>
      </c>
      <c r="H22" s="37">
        <v>1</v>
      </c>
      <c r="I22" s="37">
        <v>1</v>
      </c>
      <c r="J22" s="37">
        <v>1</v>
      </c>
      <c r="K22" s="37">
        <v>1</v>
      </c>
      <c r="L22" s="37">
        <v>1</v>
      </c>
      <c r="M22" s="37">
        <v>0</v>
      </c>
      <c r="N22" s="37">
        <v>1</v>
      </c>
      <c r="O22" s="37">
        <v>1</v>
      </c>
      <c r="P22" s="37">
        <v>1</v>
      </c>
      <c r="Q22" s="37">
        <v>1</v>
      </c>
      <c r="R22" s="37">
        <v>1</v>
      </c>
      <c r="S22" s="37">
        <v>1</v>
      </c>
      <c r="T22" s="37">
        <v>1</v>
      </c>
      <c r="U22" s="37">
        <v>0</v>
      </c>
      <c r="V22" s="37">
        <v>1</v>
      </c>
      <c r="W22" s="37">
        <v>1</v>
      </c>
      <c r="X22" s="36">
        <f t="shared" si="0"/>
        <v>18</v>
      </c>
    </row>
    <row r="23" spans="1:24" ht="25.5" customHeight="1">
      <c r="A23" s="3">
        <v>13</v>
      </c>
      <c r="B23" s="4" t="s">
        <v>75</v>
      </c>
      <c r="C23" s="3" t="s">
        <v>76</v>
      </c>
      <c r="D23" s="177">
        <v>41122</v>
      </c>
      <c r="E23" s="177">
        <v>41244</v>
      </c>
      <c r="F23" s="177">
        <v>41244</v>
      </c>
      <c r="G23" s="177">
        <v>41122</v>
      </c>
      <c r="H23" s="177">
        <v>41122</v>
      </c>
      <c r="I23" s="177">
        <v>41244</v>
      </c>
      <c r="J23" s="177">
        <v>41244</v>
      </c>
      <c r="K23" s="177">
        <v>41030</v>
      </c>
      <c r="L23" s="177">
        <v>41030</v>
      </c>
      <c r="M23" s="106"/>
      <c r="N23" s="177">
        <v>41244</v>
      </c>
      <c r="O23" s="106"/>
      <c r="P23" s="177">
        <v>41030</v>
      </c>
      <c r="Q23" s="177">
        <v>41244</v>
      </c>
      <c r="R23" s="177">
        <v>41030</v>
      </c>
      <c r="S23" s="177">
        <v>41122</v>
      </c>
      <c r="T23" s="177">
        <v>41122</v>
      </c>
      <c r="U23" s="177">
        <v>41244</v>
      </c>
      <c r="V23" s="177">
        <v>41244</v>
      </c>
      <c r="W23" s="177">
        <v>41244</v>
      </c>
      <c r="X23" s="36"/>
    </row>
    <row r="24" spans="1:24" ht="76.5">
      <c r="A24" s="3">
        <v>14</v>
      </c>
      <c r="B24" s="4" t="s">
        <v>77</v>
      </c>
      <c r="C24" s="3" t="s">
        <v>41</v>
      </c>
      <c r="D24" s="37">
        <v>1</v>
      </c>
      <c r="E24" s="37">
        <v>1</v>
      </c>
      <c r="F24" s="37">
        <v>1</v>
      </c>
      <c r="G24" s="37">
        <v>1</v>
      </c>
      <c r="H24" s="37">
        <v>1</v>
      </c>
      <c r="I24" s="37">
        <v>1</v>
      </c>
      <c r="J24" s="37">
        <v>1</v>
      </c>
      <c r="K24" s="37">
        <v>1</v>
      </c>
      <c r="L24" s="37">
        <v>1</v>
      </c>
      <c r="M24" s="37">
        <v>0</v>
      </c>
      <c r="N24" s="37">
        <v>1</v>
      </c>
      <c r="O24" s="37">
        <v>0</v>
      </c>
      <c r="P24" s="37">
        <v>1</v>
      </c>
      <c r="Q24" s="37">
        <v>1</v>
      </c>
      <c r="R24" s="37">
        <v>1</v>
      </c>
      <c r="S24" s="37">
        <v>1</v>
      </c>
      <c r="T24" s="37">
        <v>1</v>
      </c>
      <c r="U24" s="37">
        <v>1</v>
      </c>
      <c r="V24" s="37">
        <v>1</v>
      </c>
      <c r="W24" s="37">
        <v>1</v>
      </c>
      <c r="X24" s="36">
        <f aca="true" t="shared" si="1" ref="X24:X30">SUM(D24:W24)</f>
        <v>18</v>
      </c>
    </row>
    <row r="25" spans="1:24" ht="39" customHeight="1">
      <c r="A25" s="3">
        <v>15</v>
      </c>
      <c r="B25" s="4" t="s">
        <v>78</v>
      </c>
      <c r="C25" s="3" t="s">
        <v>41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6">
        <f t="shared" si="1"/>
        <v>0</v>
      </c>
    </row>
    <row r="26" spans="1:24" ht="51">
      <c r="A26" s="3">
        <v>16</v>
      </c>
      <c r="B26" s="4" t="s">
        <v>79</v>
      </c>
      <c r="C26" s="3" t="s">
        <v>41</v>
      </c>
      <c r="D26" s="37">
        <v>1</v>
      </c>
      <c r="E26" s="37">
        <v>1</v>
      </c>
      <c r="F26" s="37">
        <v>1</v>
      </c>
      <c r="G26" s="37">
        <v>1</v>
      </c>
      <c r="H26" s="37">
        <v>1</v>
      </c>
      <c r="I26" s="37">
        <v>1</v>
      </c>
      <c r="J26" s="37">
        <v>1</v>
      </c>
      <c r="K26" s="37">
        <v>1</v>
      </c>
      <c r="L26" s="37">
        <v>1</v>
      </c>
      <c r="M26" s="37">
        <v>0</v>
      </c>
      <c r="N26" s="37">
        <v>1</v>
      </c>
      <c r="O26" s="37">
        <v>1</v>
      </c>
      <c r="P26" s="37">
        <v>1</v>
      </c>
      <c r="Q26" s="37">
        <v>1</v>
      </c>
      <c r="R26" s="37">
        <v>1</v>
      </c>
      <c r="S26" s="37">
        <v>1</v>
      </c>
      <c r="T26" s="37">
        <v>1</v>
      </c>
      <c r="U26" s="37">
        <v>1</v>
      </c>
      <c r="V26" s="37">
        <v>1</v>
      </c>
      <c r="W26" s="37">
        <v>1</v>
      </c>
      <c r="X26" s="36">
        <f t="shared" si="1"/>
        <v>19</v>
      </c>
    </row>
    <row r="27" spans="1:24" ht="25.5" customHeight="1">
      <c r="A27" s="3">
        <v>17</v>
      </c>
      <c r="B27" s="4" t="s">
        <v>80</v>
      </c>
      <c r="C27" s="3" t="s">
        <v>41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6">
        <f t="shared" si="1"/>
        <v>0</v>
      </c>
    </row>
    <row r="28" spans="1:24" ht="26.25" customHeight="1">
      <c r="A28" s="3">
        <v>18</v>
      </c>
      <c r="B28" s="4" t="s">
        <v>81</v>
      </c>
      <c r="C28" s="3" t="s">
        <v>41</v>
      </c>
      <c r="D28" s="37">
        <v>1</v>
      </c>
      <c r="E28" s="37">
        <v>1</v>
      </c>
      <c r="F28" s="37">
        <v>1</v>
      </c>
      <c r="G28" s="37">
        <v>1</v>
      </c>
      <c r="H28" s="37">
        <v>1</v>
      </c>
      <c r="I28" s="37">
        <v>1</v>
      </c>
      <c r="J28" s="37">
        <v>1</v>
      </c>
      <c r="K28" s="37">
        <v>1</v>
      </c>
      <c r="L28" s="37">
        <v>1</v>
      </c>
      <c r="M28" s="37">
        <v>0</v>
      </c>
      <c r="N28" s="37">
        <v>1</v>
      </c>
      <c r="O28" s="37">
        <v>1</v>
      </c>
      <c r="P28" s="37">
        <v>1</v>
      </c>
      <c r="Q28" s="37">
        <v>1</v>
      </c>
      <c r="R28" s="37">
        <v>1</v>
      </c>
      <c r="S28" s="37">
        <v>1</v>
      </c>
      <c r="T28" s="37">
        <v>1</v>
      </c>
      <c r="U28" s="37">
        <v>1</v>
      </c>
      <c r="V28" s="37">
        <v>1</v>
      </c>
      <c r="W28" s="37">
        <v>1</v>
      </c>
      <c r="X28" s="36">
        <f t="shared" si="1"/>
        <v>19</v>
      </c>
    </row>
    <row r="29" spans="1:24" ht="54" customHeight="1">
      <c r="A29" s="3">
        <v>19</v>
      </c>
      <c r="B29" s="4" t="s">
        <v>82</v>
      </c>
      <c r="C29" s="3" t="s">
        <v>41</v>
      </c>
      <c r="D29" s="37">
        <v>1</v>
      </c>
      <c r="E29" s="37">
        <v>1</v>
      </c>
      <c r="F29" s="37">
        <v>1</v>
      </c>
      <c r="G29" s="37">
        <v>1</v>
      </c>
      <c r="H29" s="37">
        <v>1</v>
      </c>
      <c r="I29" s="37">
        <v>1</v>
      </c>
      <c r="J29" s="37">
        <v>1</v>
      </c>
      <c r="K29" s="37">
        <v>1</v>
      </c>
      <c r="L29" s="37">
        <v>1</v>
      </c>
      <c r="M29" s="37">
        <v>0</v>
      </c>
      <c r="N29" s="37">
        <v>1</v>
      </c>
      <c r="O29" s="37">
        <v>1</v>
      </c>
      <c r="P29" s="37">
        <v>1</v>
      </c>
      <c r="Q29" s="37">
        <v>1</v>
      </c>
      <c r="R29" s="37">
        <v>1</v>
      </c>
      <c r="S29" s="37">
        <v>1</v>
      </c>
      <c r="T29" s="37">
        <v>1</v>
      </c>
      <c r="U29" s="37">
        <v>1</v>
      </c>
      <c r="V29" s="37">
        <v>1</v>
      </c>
      <c r="W29" s="37">
        <v>1</v>
      </c>
      <c r="X29" s="36">
        <f t="shared" si="1"/>
        <v>19</v>
      </c>
    </row>
    <row r="30" spans="1:24" ht="42.75" customHeight="1">
      <c r="A30" s="3">
        <v>20</v>
      </c>
      <c r="B30" s="4" t="s">
        <v>83</v>
      </c>
      <c r="C30" s="3" t="s">
        <v>41</v>
      </c>
      <c r="D30" s="37">
        <v>1</v>
      </c>
      <c r="E30" s="37">
        <v>1</v>
      </c>
      <c r="F30" s="37">
        <v>1</v>
      </c>
      <c r="G30" s="37">
        <v>1</v>
      </c>
      <c r="H30" s="37">
        <v>1</v>
      </c>
      <c r="I30" s="37">
        <v>1</v>
      </c>
      <c r="J30" s="37">
        <v>1</v>
      </c>
      <c r="K30" s="37">
        <v>1</v>
      </c>
      <c r="L30" s="37">
        <v>1</v>
      </c>
      <c r="M30" s="37">
        <v>0</v>
      </c>
      <c r="N30" s="37">
        <v>1</v>
      </c>
      <c r="O30" s="37">
        <v>1</v>
      </c>
      <c r="P30" s="37">
        <v>1</v>
      </c>
      <c r="Q30" s="37">
        <v>1</v>
      </c>
      <c r="R30" s="37">
        <v>1</v>
      </c>
      <c r="S30" s="37">
        <v>1</v>
      </c>
      <c r="T30" s="37">
        <v>1</v>
      </c>
      <c r="U30" s="37">
        <v>1</v>
      </c>
      <c r="V30" s="37">
        <v>1</v>
      </c>
      <c r="W30" s="37">
        <v>1</v>
      </c>
      <c r="X30" s="36">
        <f t="shared" si="1"/>
        <v>19</v>
      </c>
    </row>
    <row r="32" spans="2:5" ht="12.75">
      <c r="B32" s="164" t="s">
        <v>206</v>
      </c>
      <c r="C32" s="7"/>
      <c r="D32" s="7"/>
      <c r="E32" s="7"/>
    </row>
    <row r="33" spans="2:3" ht="12.75">
      <c r="B33" s="34" t="s">
        <v>251</v>
      </c>
      <c r="C33" s="35"/>
    </row>
    <row r="34" spans="2:3" ht="12.75">
      <c r="B34" s="34" t="s">
        <v>252</v>
      </c>
      <c r="C34" s="35"/>
    </row>
  </sheetData>
  <sheetProtection password="B968" sheet="1" objects="1" scenarios="1"/>
  <mergeCells count="5">
    <mergeCell ref="E9:H9"/>
    <mergeCell ref="E5:H5"/>
    <mergeCell ref="E6:H6"/>
    <mergeCell ref="E7:H7"/>
    <mergeCell ref="E8:H8"/>
  </mergeCells>
  <printOptions/>
  <pageMargins left="0.75" right="0.41" top="0.17" bottom="0.17" header="0.17" footer="0.17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Krylova_M</cp:lastModifiedBy>
  <cp:lastPrinted>2013-07-12T07:49:58Z</cp:lastPrinted>
  <dcterms:created xsi:type="dcterms:W3CDTF">2011-09-22T06:30:14Z</dcterms:created>
  <dcterms:modified xsi:type="dcterms:W3CDTF">2013-07-12T12:51:45Z</dcterms:modified>
  <cp:category/>
  <cp:version/>
  <cp:contentType/>
  <cp:contentStatus/>
</cp:coreProperties>
</file>